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1"/>
  </bookViews>
  <sheets>
    <sheet name="base plate" sheetId="1" r:id="rId1"/>
    <sheet name="column cap" sheetId="4" r:id="rId2"/>
    <sheet name="Sheet2" sheetId="2" r:id="rId3"/>
    <sheet name="Sheet3" sheetId="3" r:id="rId4"/>
  </sheets>
  <definedNames>
    <definedName name="_xlnm.Print_Area" localSheetId="0">'base plate'!$A$1:$G$40</definedName>
    <definedName name="_xlnm.Print_Area" localSheetId="1">'column cap'!$A$1:$G$33</definedName>
    <definedName name="select_dia" localSheetId="1">'column cap'!$V$2:$V$8</definedName>
    <definedName name="select_dia">'base plate'!$V$2:$V$12</definedName>
  </definedNames>
  <calcPr calcId="124519"/>
</workbook>
</file>

<file path=xl/calcChain.xml><?xml version="1.0" encoding="utf-8"?>
<calcChain xmlns="http://schemas.openxmlformats.org/spreadsheetml/2006/main">
  <c r="B26" i="4"/>
  <c r="B29" s="1"/>
  <c r="B12"/>
  <c r="B13"/>
  <c r="B14"/>
  <c r="B15" s="1"/>
  <c r="B22"/>
  <c r="B23" s="1"/>
  <c r="B25" s="1"/>
  <c r="B28" s="1"/>
  <c r="B8"/>
  <c r="B39" i="1"/>
  <c r="B13"/>
  <c r="B9"/>
  <c r="B28"/>
  <c r="B29" s="1"/>
  <c r="B31" s="1"/>
  <c r="B34" s="1"/>
  <c r="B32"/>
  <c r="B33" s="1"/>
  <c r="D16" i="4" l="1"/>
  <c r="B27"/>
  <c r="B30" s="1"/>
  <c r="B32" s="1"/>
  <c r="B35" i="1"/>
  <c r="B36" s="1"/>
  <c r="B38" s="1"/>
  <c r="B17"/>
  <c r="B18"/>
  <c r="B12"/>
  <c r="B5"/>
  <c r="D12" l="1"/>
  <c r="B19"/>
  <c r="B20" l="1"/>
  <c r="B21" l="1"/>
  <c r="D22" s="1"/>
</calcChain>
</file>

<file path=xl/sharedStrings.xml><?xml version="1.0" encoding="utf-8"?>
<sst xmlns="http://schemas.openxmlformats.org/spreadsheetml/2006/main" count="129" uniqueCount="51">
  <si>
    <t>YIELD STRESS OF STEEL fy</t>
  </si>
  <si>
    <t>Grade Of concrete fck</t>
  </si>
  <si>
    <t>Factored Load on Column P</t>
  </si>
  <si>
    <t>kN</t>
  </si>
  <si>
    <t>Bearing Strength of concrete, fb = 0.45fck</t>
  </si>
  <si>
    <t>Length of Base plate L</t>
  </si>
  <si>
    <t>Width of Base Plate B</t>
  </si>
  <si>
    <t>mm</t>
  </si>
  <si>
    <t>Area Of Base Plate Provided Ap</t>
  </si>
  <si>
    <t>Area Of Base Plate Required, Ar= P/fb</t>
  </si>
  <si>
    <t>Size of Column along Length L</t>
  </si>
  <si>
    <t>Size of Column along Width B</t>
  </si>
  <si>
    <t>Side Gusset Plate Thickness</t>
  </si>
  <si>
    <t>Hence Cantilever along Length c1</t>
  </si>
  <si>
    <t>Hence Cantilever along Width c2</t>
  </si>
  <si>
    <t>Critical Cantilever c</t>
  </si>
  <si>
    <t>Hence Bearing Pressure on concrete, w=P/Ap</t>
  </si>
  <si>
    <t>N-mm</t>
  </si>
  <si>
    <t>Hence Provide Base Plate Thickness</t>
  </si>
  <si>
    <t>DESIGN OF BASE PLATE</t>
  </si>
  <si>
    <t>DESIGN OF BOLTS</t>
  </si>
  <si>
    <t>Assume Dia of Bolts</t>
  </si>
  <si>
    <t>select dia</t>
  </si>
  <si>
    <t>Tensile stress area</t>
  </si>
  <si>
    <t>Hence Tensile Stress Area, Anb</t>
  </si>
  <si>
    <t>Strength of Bolt in Single Shear, Vsb</t>
  </si>
  <si>
    <t>Assume pitch of Bolts p</t>
  </si>
  <si>
    <t>Strength of Bolt in Bearing, Vpb</t>
  </si>
  <si>
    <t>Tensile Stress of Bolt, Tdb</t>
  </si>
  <si>
    <t>Assume Efficiency of Connection</t>
  </si>
  <si>
    <t>%</t>
  </si>
  <si>
    <t>bolts</t>
  </si>
  <si>
    <t>No. Of Bolts Required, n1</t>
  </si>
  <si>
    <t>Hence Bolt Strength, Vb</t>
  </si>
  <si>
    <t>Length of Bolts</t>
  </si>
  <si>
    <t>Cl. 26.4.1.1 IS456:2000</t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</si>
  <si>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</si>
  <si>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Bond Stress in Concrete </t>
    </r>
    <r>
      <rPr>
        <sz val="12"/>
        <color theme="1"/>
        <rFont val="Symbol"/>
        <family val="1"/>
        <charset val="2"/>
      </rPr>
      <t>t</t>
    </r>
    <r>
      <rPr>
        <vertAlign val="subscript"/>
        <sz val="12"/>
        <color theme="1"/>
        <rFont val="Calibri"/>
        <family val="2"/>
        <scheme val="minor"/>
      </rPr>
      <t>bd</t>
    </r>
  </si>
  <si>
    <r>
      <t xml:space="preserve">Partial FoS against yield stress and Buckling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m0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</si>
  <si>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</si>
  <si>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Hence Maximum Moment Mx=wc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/2</t>
    </r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</si>
  <si>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  <r>
      <rPr>
        <sz val="12"/>
        <color theme="1"/>
        <rFont val="Calibri"/>
        <family val="2"/>
        <scheme val="minor"/>
      </rPr>
      <t xml:space="preserve"> by using equation:</t>
    </r>
  </si>
  <si>
    <r>
      <t>Grade of Bolts 4.6 Hence f</t>
    </r>
    <r>
      <rPr>
        <vertAlign val="subscript"/>
        <sz val="12"/>
        <color theme="1"/>
        <rFont val="Calibri"/>
        <family val="2"/>
        <scheme val="minor"/>
      </rPr>
      <t>ub</t>
    </r>
  </si>
  <si>
    <r>
      <t xml:space="preserve">Partial FoS for bearing type bolts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mb</t>
    </r>
  </si>
  <si>
    <r>
      <t>Dia of Hole d</t>
    </r>
    <r>
      <rPr>
        <vertAlign val="subscript"/>
        <sz val="12"/>
        <color theme="1"/>
        <rFont val="Calibri"/>
        <family val="2"/>
        <scheme val="minor"/>
      </rPr>
      <t>o</t>
    </r>
  </si>
  <si>
    <r>
      <t>Distance to edge, e=1.5*d</t>
    </r>
    <r>
      <rPr>
        <vertAlign val="subscript"/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</si>
  <si>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=min of e/3do,p/3do-0.25 &amp;1)</t>
    </r>
  </si>
  <si>
    <t>DESIGN OF BASE PLATE AND ANCHOR BOLTS AS PER IS800:2007</t>
  </si>
  <si>
    <t>DESIGN OF COLUMN CAP AND ANCHOR BOLTS AS PER IS800:2007</t>
  </si>
  <si>
    <t>Hence Maximum PRESSURE w=P/A</t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</si>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</sst>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view="pageBreakPreview" zoomScale="60" workbookViewId="0">
      <selection activeCell="B8" sqref="B8"/>
    </sheetView>
  </sheetViews>
  <sheetFormatPr defaultRowHeight="15"/>
  <cols>
    <col min="1" max="1" width="47.7109375" customWidth="1"/>
    <col min="2" max="2" width="11.5703125" bestFit="1" customWidth="1"/>
    <col min="6" max="6" width="8.85546875" customWidth="1"/>
    <col min="7" max="7" width="9.140625" hidden="1" customWidth="1"/>
    <col min="22" max="23" width="9.425781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400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44444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1800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1500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2700000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0.15</v>
      </c>
      <c r="C13" s="3" t="s">
        <v>36</v>
      </c>
      <c r="D13" s="1"/>
    </row>
    <row r="14" spans="1:23" ht="15.75">
      <c r="A14" s="3" t="s">
        <v>10</v>
      </c>
      <c r="B14" s="4">
        <v>1500</v>
      </c>
      <c r="C14" s="3" t="s">
        <v>7</v>
      </c>
    </row>
    <row r="15" spans="1:23" ht="15.75">
      <c r="A15" s="3" t="s">
        <v>11</v>
      </c>
      <c r="B15" s="4">
        <v>1200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288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288</v>
      </c>
      <c r="C19" s="3" t="s">
        <v>7</v>
      </c>
    </row>
    <row r="20" spans="1:4" ht="18">
      <c r="A20" s="3" t="s">
        <v>40</v>
      </c>
      <c r="B20" s="3">
        <f>B13*B19*B19/2</f>
        <v>6220.7999999999993</v>
      </c>
      <c r="C20" s="3" t="s">
        <v>17</v>
      </c>
    </row>
    <row r="21" spans="1:4" ht="15.75">
      <c r="A21" s="3" t="s">
        <v>41</v>
      </c>
      <c r="B21" s="6">
        <f>ROUND(SQRT(5*B6*B20/B2),2)</f>
        <v>9.89</v>
      </c>
      <c r="C21" s="6" t="s">
        <v>7</v>
      </c>
    </row>
    <row r="22" spans="1:4" ht="15.75">
      <c r="A22" s="3" t="s">
        <v>18</v>
      </c>
      <c r="B22" s="4">
        <v>12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76.8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6.89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1025" r:id="rId3"/>
    <oleObject progId="Equation.3" shapeId="1035" r:id="rId4"/>
    <oleObject progId="Equation.3" shapeId="1036" r:id="rId5"/>
    <oleObject progId="Equation.3" shapeId="1037" r:id="rId6"/>
    <oleObject progId="Equation.3" shapeId="1038" r:id="rId7"/>
    <oleObject progId="Equation.3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abSelected="1" view="pageBreakPreview" zoomScale="60" workbookViewId="0">
      <selection activeCell="B27" sqref="B27"/>
    </sheetView>
  </sheetViews>
  <sheetFormatPr defaultRowHeight="15"/>
  <cols>
    <col min="1" max="1" width="47.7109375" customWidth="1"/>
    <col min="2" max="2" width="11.5703125" bestFit="1" customWidth="1"/>
    <col min="6" max="6" width="8.85546875" customWidth="1"/>
    <col min="7" max="7" width="9.140625" hidden="1" customWidth="1"/>
    <col min="22" max="23" width="9.425781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400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1800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1500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2700000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1500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1200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288</v>
      </c>
      <c r="C12" s="3" t="s">
        <v>7</v>
      </c>
    </row>
    <row r="13" spans="1:23" ht="15.75">
      <c r="A13" s="3" t="s">
        <v>14</v>
      </c>
      <c r="B13" s="3">
        <f>B7-B10-B11</f>
        <v>288</v>
      </c>
      <c r="C13" s="3" t="s">
        <v>7</v>
      </c>
    </row>
    <row r="14" spans="1:23" ht="18">
      <c r="A14" s="3" t="s">
        <v>49</v>
      </c>
      <c r="B14" s="3">
        <f>B4*1000/B6/B7</f>
        <v>0.14814814814814814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8.2200000000000006</v>
      </c>
      <c r="C15" s="6" t="s">
        <v>7</v>
      </c>
    </row>
    <row r="16" spans="1:23" ht="15.75">
      <c r="A16" s="3" t="s">
        <v>18</v>
      </c>
      <c r="B16" s="4">
        <v>12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12</v>
      </c>
      <c r="C21" s="3" t="s">
        <v>7</v>
      </c>
    </row>
    <row r="22" spans="1:3" ht="18.75">
      <c r="A22" s="3" t="s">
        <v>44</v>
      </c>
      <c r="B22" s="3">
        <f>B21+2</f>
        <v>14</v>
      </c>
      <c r="C22" s="3" t="s">
        <v>7</v>
      </c>
    </row>
    <row r="23" spans="1:3" ht="18.75">
      <c r="A23" s="3" t="s">
        <v>45</v>
      </c>
      <c r="B23" s="3">
        <f>ROUNDUP(B22*1.5,0)</f>
        <v>21</v>
      </c>
      <c r="C23" s="3" t="s">
        <v>7</v>
      </c>
    </row>
    <row r="24" spans="1:3" ht="15.75">
      <c r="A24" s="3" t="s">
        <v>26</v>
      </c>
      <c r="B24" s="4">
        <v>60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84.3</v>
      </c>
      <c r="C26" s="3" t="s">
        <v>39</v>
      </c>
    </row>
    <row r="27" spans="1:3" ht="15.75">
      <c r="A27" s="3" t="s">
        <v>25</v>
      </c>
      <c r="B27" s="3">
        <f>ROUND(B26*B19/SQRT(3)/B20/1000,2)</f>
        <v>15.57</v>
      </c>
      <c r="C27" s="3" t="s">
        <v>3</v>
      </c>
    </row>
    <row r="28" spans="1:3" ht="15.75">
      <c r="A28" s="3" t="s">
        <v>27</v>
      </c>
      <c r="B28" s="3">
        <f>2.5*B25*B21*B19/B20*B16/1000</f>
        <v>57.6</v>
      </c>
      <c r="C28" s="3" t="s">
        <v>3</v>
      </c>
    </row>
    <row r="29" spans="1:3" ht="15.75">
      <c r="A29" s="3" t="s">
        <v>28</v>
      </c>
      <c r="B29" s="3">
        <f>0.9*B19/B20*B26/1000</f>
        <v>24.278399999999998</v>
      </c>
      <c r="C29" s="3" t="s">
        <v>3</v>
      </c>
    </row>
    <row r="30" spans="1:3" ht="15.75">
      <c r="A30" s="3" t="s">
        <v>33</v>
      </c>
      <c r="B30" s="3">
        <f>MIN(B27,B28,B29)</f>
        <v>15.57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12.85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base plate</vt:lpstr>
      <vt:lpstr>column cap</vt:lpstr>
      <vt:lpstr>Sheet2</vt:lpstr>
      <vt:lpstr>Sheet3</vt:lpstr>
      <vt:lpstr>'base plate'!Print_Area</vt:lpstr>
      <vt:lpstr>'column cap'!Print_Area</vt:lpstr>
      <vt:lpstr>'column cap'!select_dia</vt:lpstr>
      <vt:lpstr>select_dia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cp:lastPrinted>2015-09-30T09:08:16Z</cp:lastPrinted>
  <dcterms:created xsi:type="dcterms:W3CDTF">2015-09-27T06:09:01Z</dcterms:created>
  <dcterms:modified xsi:type="dcterms:W3CDTF">2015-09-30T09:08:21Z</dcterms:modified>
</cp:coreProperties>
</file>