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30" windowWidth="20115" windowHeight="8010" tabRatio="724" firstSheet="2" activeTab="2"/>
  </bookViews>
  <sheets>
    <sheet name="Sheet3" sheetId="3" state="hidden" r:id="rId1"/>
    <sheet name="Sheet4" sheetId="4" state="hidden" r:id="rId2"/>
    <sheet name="WIND CAL 30.5" sheetId="8" r:id="rId3"/>
    <sheet name="WIND CAL 36.5" sheetId="9" r:id="rId4"/>
    <sheet name="WIND CAL 46" sheetId="10" r:id="rId5"/>
    <sheet name="WIND CAL50" sheetId="11" r:id="rId6"/>
  </sheets>
  <definedNames>
    <definedName name="_xlnm.Print_Area" localSheetId="2">'WIND CAL 30.5'!$A$1:$D$40</definedName>
    <definedName name="_xlnm.Print_Area" localSheetId="3">'WIND CAL 36.5'!$A$1:$D$40</definedName>
    <definedName name="_xlnm.Print_Area" localSheetId="4">'WIND CAL 46'!$A$1:$D$40</definedName>
    <definedName name="_xlnm.Print_Area" localSheetId="5">'WIND CAL50'!$A$1:$D$40</definedName>
  </definedNames>
  <calcPr calcId="124519"/>
</workbook>
</file>

<file path=xl/calcChain.xml><?xml version="1.0" encoding="utf-8"?>
<calcChain xmlns="http://schemas.openxmlformats.org/spreadsheetml/2006/main">
  <c r="O32" i="11"/>
  <c r="M32"/>
  <c r="K32"/>
  <c r="I32"/>
  <c r="D30"/>
  <c r="D27"/>
  <c r="D25"/>
  <c r="D23"/>
  <c r="B18"/>
  <c r="O32" i="10"/>
  <c r="M32"/>
  <c r="K32"/>
  <c r="I32"/>
  <c r="D30"/>
  <c r="D27"/>
  <c r="D25"/>
  <c r="D23"/>
  <c r="B18"/>
  <c r="O32" i="9"/>
  <c r="M32"/>
  <c r="K32"/>
  <c r="I32"/>
  <c r="D30"/>
  <c r="D27"/>
  <c r="D25"/>
  <c r="D23"/>
  <c r="B18"/>
  <c r="D30" i="8"/>
  <c r="D23"/>
  <c r="D27"/>
  <c r="O32"/>
  <c r="M32"/>
  <c r="D25" s="1"/>
  <c r="K32"/>
  <c r="I32"/>
  <c r="B18"/>
  <c r="B32" i="11" l="1"/>
  <c r="B34" s="1"/>
  <c r="B39" s="1"/>
  <c r="B32" i="10"/>
  <c r="B34" s="1"/>
  <c r="B39" s="1"/>
  <c r="B32" i="9"/>
  <c r="B34" s="1"/>
  <c r="B39" s="1"/>
  <c r="B32" i="8"/>
  <c r="B34" l="1"/>
  <c r="B39" s="1"/>
</calcChain>
</file>

<file path=xl/comments1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</commentList>
</comments>
</file>

<file path=xl/sharedStrings.xml><?xml version="1.0" encoding="utf-8"?>
<sst xmlns="http://schemas.openxmlformats.org/spreadsheetml/2006/main" count="304" uniqueCount="54">
  <si>
    <t>TRUSS DIMENSIONS</t>
  </si>
  <si>
    <t>Height of Truss  ( m )              (from NGL to Centre of Truss)</t>
  </si>
  <si>
    <t>WIND LOAD CALCULATION FOR SIGN BOARDS (AS PER IS 875 Part-3 )</t>
  </si>
  <si>
    <r>
      <t xml:space="preserve">Length of Truss  ( m )     </t>
    </r>
    <r>
      <rPr>
        <b/>
        <sz val="11"/>
        <color theme="1"/>
        <rFont val="Calibri"/>
        <family val="2"/>
        <scheme val="minor"/>
      </rPr>
      <t xml:space="preserve">   L :</t>
    </r>
  </si>
  <si>
    <r>
      <t xml:space="preserve">breadth of Truss ( m )   </t>
    </r>
    <r>
      <rPr>
        <b/>
        <sz val="11"/>
        <color theme="1"/>
        <rFont val="Calibri"/>
        <family val="2"/>
        <scheme val="minor"/>
      </rPr>
      <t xml:space="preserve">   B :</t>
    </r>
  </si>
  <si>
    <r>
      <t xml:space="preserve">Thickness/width ( m )      </t>
    </r>
    <r>
      <rPr>
        <b/>
        <sz val="11"/>
        <color theme="1"/>
        <rFont val="Calibri"/>
        <family val="2"/>
        <scheme val="minor"/>
      </rPr>
      <t>T:</t>
    </r>
  </si>
  <si>
    <t xml:space="preserve"> </t>
  </si>
  <si>
    <t>( SELECT )</t>
  </si>
  <si>
    <t xml:space="preserve">Zone I </t>
  </si>
  <si>
    <t>Zone II</t>
  </si>
  <si>
    <t>Zone III</t>
  </si>
  <si>
    <t>Zone IV</t>
  </si>
  <si>
    <t>Zone V</t>
  </si>
  <si>
    <t>Zone VI</t>
  </si>
  <si>
    <t>Vb</t>
  </si>
  <si>
    <t>Basic Wind Speed {Vb} for Selected Zone ( m/s ) :</t>
  </si>
  <si>
    <t>Terrain Category :</t>
  </si>
  <si>
    <t>Category 3</t>
  </si>
  <si>
    <t>Category 4</t>
  </si>
  <si>
    <t>Category 1</t>
  </si>
  <si>
    <t>Category 2</t>
  </si>
  <si>
    <t>( SELECT ONE )</t>
  </si>
  <si>
    <t xml:space="preserve">DESIGN FACTORS </t>
  </si>
  <si>
    <t xml:space="preserve">TYPE OF STRUCTURE l </t>
  </si>
  <si>
    <t>Temporary</t>
  </si>
  <si>
    <t>Normal</t>
  </si>
  <si>
    <t>Important</t>
  </si>
  <si>
    <t>CORRESPODING RISK FACTOR :</t>
  </si>
  <si>
    <t>STRUCTURE CLASS :</t>
  </si>
  <si>
    <t>Class A</t>
  </si>
  <si>
    <t>Class B</t>
  </si>
  <si>
    <t>Class C</t>
  </si>
  <si>
    <t>SELECT</t>
  </si>
  <si>
    <t>Select</t>
  </si>
  <si>
    <t>TC1</t>
  </si>
  <si>
    <t>TC2</t>
  </si>
  <si>
    <t>TC3</t>
  </si>
  <si>
    <t>TC4</t>
  </si>
  <si>
    <t>CORRESPODING FACTOR :</t>
  </si>
  <si>
    <t>TOPOGRAPHY :</t>
  </si>
  <si>
    <t>Plain</t>
  </si>
  <si>
    <t>Cliff/escarment</t>
  </si>
  <si>
    <t>hills/ridges</t>
  </si>
  <si>
    <t>-</t>
  </si>
  <si>
    <t>HOARDING TYPE :</t>
  </si>
  <si>
    <t>select</t>
  </si>
  <si>
    <t>Edge on ground</t>
  </si>
  <si>
    <t>Edge above Ground</t>
  </si>
  <si>
    <t>CORRESPONDING FORCE COEFFICENT :</t>
  </si>
  <si>
    <t xml:space="preserve">TOTAL FORCE (KNs): </t>
  </si>
  <si>
    <t>No. Of Nodes :</t>
  </si>
  <si>
    <t xml:space="preserve">Force Per Node (KNs) : </t>
  </si>
  <si>
    <t>WIND ZONE (AS PER IS 875-3)</t>
  </si>
  <si>
    <t xml:space="preserve">PRESSURE DENSITY (Pd)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</si>
</sst>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 CENA"/>
    </font>
    <font>
      <sz val="12"/>
      <color theme="1"/>
      <name val="AR CENA"/>
    </font>
    <font>
      <sz val="16"/>
      <color rgb="FF3F3F76"/>
      <name val="Calibri"/>
      <family val="2"/>
      <scheme val="minor"/>
    </font>
    <font>
      <sz val="14"/>
      <color rgb="FF3F3F76"/>
      <name val="AR CENA"/>
    </font>
    <font>
      <sz val="12"/>
      <color rgb="FF9C0006"/>
      <name val="Calibri"/>
      <family val="2"/>
      <scheme val="minor"/>
    </font>
    <font>
      <b/>
      <sz val="16"/>
      <color rgb="FF9C0006"/>
      <name val="Times New Roman"/>
      <family val="1"/>
    </font>
    <font>
      <sz val="10"/>
      <color indexed="81"/>
      <name val="Times New Roman"/>
      <family val="1"/>
    </font>
    <font>
      <sz val="9"/>
      <color indexed="81"/>
      <name val="Times New Roman"/>
      <family val="1"/>
    </font>
    <font>
      <b/>
      <u/>
      <sz val="14"/>
      <color theme="1"/>
      <name val="Times New Roman"/>
      <family val="1"/>
    </font>
    <font>
      <sz val="12"/>
      <color rgb="FF3F3F7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darkHorizontal">
        <bgColor rgb="FFFFFF00"/>
      </patternFill>
    </fill>
    <fill>
      <gradientFill degree="45">
        <stop position="0">
          <color theme="9" tint="0.40000610370189521"/>
        </stop>
        <stop position="1">
          <color theme="4" tint="0.59999389629810485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2" fillId="4" borderId="0"/>
    <xf numFmtId="2" fontId="12" fillId="5" borderId="2">
      <alignment horizontal="center" vertical="center"/>
    </xf>
    <xf numFmtId="0" fontId="11" fillId="6" borderId="2">
      <alignment horizontal="center" vertical="center"/>
    </xf>
    <xf numFmtId="1" fontId="14" fillId="7" borderId="0">
      <alignment horizontal="center"/>
    </xf>
  </cellStyleXfs>
  <cellXfs count="41">
    <xf numFmtId="0" fontId="0" fillId="0" borderId="0" xfId="0"/>
    <xf numFmtId="0" fontId="1" fillId="0" borderId="0" xfId="0" applyFont="1"/>
    <xf numFmtId="0" fontId="8" fillId="0" borderId="0" xfId="0" applyFont="1" applyAlignment="1">
      <alignment horizontal="center"/>
    </xf>
    <xf numFmtId="0" fontId="13" fillId="3" borderId="1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3" borderId="1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2" applyFont="1" applyAlignment="1">
      <alignment horizontal="center" vertical="center"/>
    </xf>
    <xf numFmtId="0" fontId="24" fillId="3" borderId="1" xfId="2" applyFont="1" applyAlignment="1">
      <alignment horizontal="center" vertical="center"/>
    </xf>
    <xf numFmtId="0" fontId="3" fillId="2" borderId="9" xfId="1" applyBorder="1" applyAlignment="1">
      <alignment horizontal="center" vertical="center"/>
    </xf>
    <xf numFmtId="0" fontId="5" fillId="0" borderId="0" xfId="0" applyFont="1"/>
    <xf numFmtId="0" fontId="3" fillId="2" borderId="0" xfId="1" applyAlignment="1">
      <alignment horizontal="center" vertical="center"/>
    </xf>
    <xf numFmtId="0" fontId="19" fillId="2" borderId="0" xfId="1" applyFont="1" applyAlignment="1">
      <alignment horizontal="center" vertical="center"/>
    </xf>
    <xf numFmtId="2" fontId="3" fillId="2" borderId="0" xfId="1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3" borderId="7" xfId="2" applyFont="1" applyBorder="1" applyAlignment="1">
      <alignment horizontal="center" vertical="center"/>
    </xf>
    <xf numFmtId="0" fontId="17" fillId="3" borderId="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3" borderId="7" xfId="2" applyFont="1" applyBorder="1" applyAlignment="1">
      <alignment horizontal="center" vertical="center"/>
    </xf>
    <xf numFmtId="0" fontId="18" fillId="3" borderId="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0" fillId="2" borderId="0" xfId="1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2" fontId="3" fillId="2" borderId="0" xfId="1" applyNumberFormat="1" applyAlignment="1">
      <alignment horizontal="center" vertical="center" wrapText="1"/>
    </xf>
  </cellXfs>
  <cellStyles count="7">
    <cellStyle name="Bad" xfId="1" builtinId="27"/>
    <cellStyle name="Input" xfId="2" builtinId="20"/>
    <cellStyle name="Normal" xfId="0" builtinId="0"/>
    <cellStyle name="Style 1" xfId="3"/>
    <cellStyle name="Style 2" xfId="4"/>
    <cellStyle name="Style 3" xfId="5"/>
    <cellStyle name="Style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60147</xdr:colOff>
      <xdr:row>3</xdr:row>
      <xdr:rowOff>138663</xdr:rowOff>
    </xdr:from>
    <xdr:to>
      <xdr:col>3</xdr:col>
      <xdr:colOff>1051517</xdr:colOff>
      <xdr:row>8</xdr:row>
      <xdr:rowOff>79375</xdr:rowOff>
    </xdr:to>
    <xdr:pic>
      <xdr:nvPicPr>
        <xdr:cNvPr id="2" name="Picture 1" descr="Drawing1-Mod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1022" y="821288"/>
          <a:ext cx="1832745" cy="972587"/>
        </a:xfrm>
        <a:prstGeom prst="rect">
          <a:avLst/>
        </a:prstGeom>
        <a:solidFill>
          <a:schemeClr val="accent1">
            <a:alpha val="0"/>
          </a:schemeClr>
        </a:solidFill>
        <a:ln w="19050" cmpd="sng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60147</xdr:colOff>
      <xdr:row>3</xdr:row>
      <xdr:rowOff>138663</xdr:rowOff>
    </xdr:from>
    <xdr:to>
      <xdr:col>3</xdr:col>
      <xdr:colOff>1051517</xdr:colOff>
      <xdr:row>8</xdr:row>
      <xdr:rowOff>79375</xdr:rowOff>
    </xdr:to>
    <xdr:pic>
      <xdr:nvPicPr>
        <xdr:cNvPr id="2" name="Picture 1" descr="Drawing1-Mod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1022" y="833988"/>
          <a:ext cx="1839095" cy="969412"/>
        </a:xfrm>
        <a:prstGeom prst="rect">
          <a:avLst/>
        </a:prstGeom>
        <a:solidFill>
          <a:schemeClr val="accent1">
            <a:alpha val="0"/>
          </a:schemeClr>
        </a:solidFill>
        <a:ln w="19050" cmpd="sng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60147</xdr:colOff>
      <xdr:row>3</xdr:row>
      <xdr:rowOff>138663</xdr:rowOff>
    </xdr:from>
    <xdr:to>
      <xdr:col>3</xdr:col>
      <xdr:colOff>1051517</xdr:colOff>
      <xdr:row>8</xdr:row>
      <xdr:rowOff>79375</xdr:rowOff>
    </xdr:to>
    <xdr:pic>
      <xdr:nvPicPr>
        <xdr:cNvPr id="2" name="Picture 1" descr="Drawing1-Mod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1022" y="833988"/>
          <a:ext cx="1839095" cy="969412"/>
        </a:xfrm>
        <a:prstGeom prst="rect">
          <a:avLst/>
        </a:prstGeom>
        <a:solidFill>
          <a:schemeClr val="accent1">
            <a:alpha val="0"/>
          </a:schemeClr>
        </a:solidFill>
        <a:ln w="19050" cmpd="sng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60147</xdr:colOff>
      <xdr:row>3</xdr:row>
      <xdr:rowOff>138663</xdr:rowOff>
    </xdr:from>
    <xdr:to>
      <xdr:col>3</xdr:col>
      <xdr:colOff>1051517</xdr:colOff>
      <xdr:row>8</xdr:row>
      <xdr:rowOff>79375</xdr:rowOff>
    </xdr:to>
    <xdr:pic>
      <xdr:nvPicPr>
        <xdr:cNvPr id="2" name="Picture 1" descr="Drawing1-Mod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1022" y="833988"/>
          <a:ext cx="1839095" cy="969412"/>
        </a:xfrm>
        <a:prstGeom prst="rect">
          <a:avLst/>
        </a:prstGeom>
        <a:solidFill>
          <a:schemeClr val="accent1">
            <a:alpha val="0"/>
          </a:schemeClr>
        </a:solidFill>
        <a:ln w="19050" cmpd="sng">
          <a:solidFill>
            <a:schemeClr val="tx1"/>
          </a:solidFill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0"/>
  <sheetViews>
    <sheetView tabSelected="1" view="pageBreakPreview" zoomScale="60" zoomScaleNormal="110" workbookViewId="0">
      <selection activeCell="B38" sqref="B38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425781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23" t="s">
        <v>2</v>
      </c>
      <c r="B1" s="23"/>
      <c r="C1" s="23"/>
      <c r="D1" s="23"/>
    </row>
    <row r="2" spans="1:12" ht="20.25" customHeight="1">
      <c r="A2" s="23"/>
      <c r="B2" s="23"/>
      <c r="C2" s="23"/>
      <c r="D2" s="23"/>
      <c r="H2" t="s">
        <v>7</v>
      </c>
      <c r="I2" t="s">
        <v>14</v>
      </c>
    </row>
    <row r="3" spans="1:12" ht="14.25" customHeight="1">
      <c r="A3" s="10"/>
      <c r="B3" s="10"/>
      <c r="C3" s="10"/>
      <c r="D3" s="10"/>
      <c r="H3" t="s">
        <v>8</v>
      </c>
      <c r="I3">
        <v>33</v>
      </c>
    </row>
    <row r="4" spans="1:12" ht="21" customHeight="1">
      <c r="A4" s="24" t="s">
        <v>0</v>
      </c>
      <c r="B4" s="24"/>
      <c r="H4" t="s">
        <v>9</v>
      </c>
      <c r="I4">
        <v>39</v>
      </c>
    </row>
    <row r="5" spans="1:12">
      <c r="A5" t="s">
        <v>3</v>
      </c>
      <c r="B5" s="3">
        <v>30.5</v>
      </c>
      <c r="H5" t="s">
        <v>10</v>
      </c>
      <c r="I5">
        <v>44</v>
      </c>
    </row>
    <row r="6" spans="1:12">
      <c r="A6" t="s">
        <v>4</v>
      </c>
      <c r="B6" s="3">
        <v>2.5</v>
      </c>
      <c r="H6" t="s">
        <v>11</v>
      </c>
      <c r="I6">
        <v>47</v>
      </c>
    </row>
    <row r="7" spans="1:12">
      <c r="A7" t="s">
        <v>5</v>
      </c>
      <c r="B7" s="3">
        <v>0.9</v>
      </c>
      <c r="H7" t="s">
        <v>12</v>
      </c>
      <c r="I7">
        <v>50</v>
      </c>
    </row>
    <row r="8" spans="1:12">
      <c r="H8" t="s">
        <v>13</v>
      </c>
      <c r="I8">
        <v>55</v>
      </c>
    </row>
    <row r="9" spans="1:12">
      <c r="A9" s="25" t="s">
        <v>1</v>
      </c>
      <c r="B9" s="26">
        <v>7.25</v>
      </c>
    </row>
    <row r="10" spans="1:12" ht="19.5" customHeight="1">
      <c r="A10" s="25"/>
      <c r="B10" s="27"/>
      <c r="H10" t="s">
        <v>21</v>
      </c>
    </row>
    <row r="11" spans="1:12">
      <c r="H11" t="s">
        <v>19</v>
      </c>
      <c r="K11" t="s">
        <v>32</v>
      </c>
      <c r="L11" t="s">
        <v>43</v>
      </c>
    </row>
    <row r="12" spans="1:12">
      <c r="A12" s="33" t="s">
        <v>22</v>
      </c>
      <c r="B12" s="34"/>
      <c r="H12" t="s">
        <v>20</v>
      </c>
      <c r="K12" t="s">
        <v>40</v>
      </c>
      <c r="L12">
        <v>1</v>
      </c>
    </row>
    <row r="13" spans="1:12">
      <c r="A13" s="35"/>
      <c r="B13" s="36"/>
      <c r="H13" t="s">
        <v>17</v>
      </c>
      <c r="K13" t="s">
        <v>41</v>
      </c>
      <c r="L13">
        <v>1.1499999999999999</v>
      </c>
    </row>
    <row r="14" spans="1:12">
      <c r="A14" t="s">
        <v>6</v>
      </c>
      <c r="H14" t="s">
        <v>18</v>
      </c>
      <c r="K14" t="s">
        <v>42</v>
      </c>
      <c r="L14">
        <v>1.2</v>
      </c>
    </row>
    <row r="15" spans="1:12">
      <c r="A15" s="28" t="s">
        <v>52</v>
      </c>
      <c r="B15" s="29" t="s">
        <v>11</v>
      </c>
    </row>
    <row r="16" spans="1:12">
      <c r="A16" s="28"/>
      <c r="B16" s="30"/>
    </row>
    <row r="17" spans="1:16">
      <c r="K17" t="s">
        <v>45</v>
      </c>
      <c r="L17" t="s">
        <v>43</v>
      </c>
    </row>
    <row r="18" spans="1:16">
      <c r="A18" s="31" t="s">
        <v>15</v>
      </c>
      <c r="B18" s="32">
        <f>VLOOKUP(B15,H3:I8,2,)</f>
        <v>47</v>
      </c>
      <c r="H18" t="s">
        <v>33</v>
      </c>
      <c r="I18" t="s">
        <v>43</v>
      </c>
      <c r="K18" t="s">
        <v>46</v>
      </c>
      <c r="L18">
        <v>1.2</v>
      </c>
    </row>
    <row r="19" spans="1:16">
      <c r="A19" s="31"/>
      <c r="B19" s="32"/>
      <c r="H19" t="s">
        <v>24</v>
      </c>
      <c r="I19">
        <v>0.75</v>
      </c>
      <c r="K19" t="s">
        <v>47</v>
      </c>
      <c r="L19">
        <v>1.2</v>
      </c>
    </row>
    <row r="20" spans="1:16">
      <c r="H20" t="s">
        <v>25</v>
      </c>
      <c r="I20">
        <v>1</v>
      </c>
    </row>
    <row r="21" spans="1:16">
      <c r="A21" s="12" t="s">
        <v>16</v>
      </c>
      <c r="B21" s="13" t="s">
        <v>20</v>
      </c>
      <c r="H21" t="s">
        <v>26</v>
      </c>
      <c r="I21">
        <v>1.05</v>
      </c>
    </row>
    <row r="22" spans="1:16" ht="15.75">
      <c r="C22" s="37" t="s">
        <v>27</v>
      </c>
      <c r="D22" s="37"/>
    </row>
    <row r="23" spans="1:16" ht="15.75">
      <c r="A23" s="5" t="s">
        <v>23</v>
      </c>
      <c r="B23" s="14" t="s">
        <v>25</v>
      </c>
      <c r="D23" s="15">
        <f>VLOOKUP(B23,H18:I21,2,FALSE)</f>
        <v>1</v>
      </c>
    </row>
    <row r="24" spans="1:16" ht="15.75">
      <c r="C24" s="37" t="s">
        <v>38</v>
      </c>
      <c r="D24" s="37"/>
      <c r="H24" t="s">
        <v>33</v>
      </c>
    </row>
    <row r="25" spans="1:16" s="1" customFormat="1" ht="15.75">
      <c r="A25" s="2" t="s">
        <v>28</v>
      </c>
      <c r="B25" s="14" t="s">
        <v>30</v>
      </c>
      <c r="D25" s="17">
        <f>IF(B21=H11,I32,IF(B21=H12,K32,IF(B21=H13,M32,IF(B21=H14,O32,"-"))))</f>
        <v>0.98</v>
      </c>
      <c r="H25" s="1" t="s">
        <v>29</v>
      </c>
    </row>
    <row r="26" spans="1:16" ht="15.75">
      <c r="C26" s="37" t="s">
        <v>38</v>
      </c>
      <c r="D26" s="37"/>
      <c r="H26" t="s">
        <v>30</v>
      </c>
    </row>
    <row r="27" spans="1:16">
      <c r="A27" s="12" t="s">
        <v>39</v>
      </c>
      <c r="B27" s="11" t="s">
        <v>40</v>
      </c>
      <c r="D27" s="17">
        <f>VLOOKUP(B27,K11:L14,2,)</f>
        <v>1</v>
      </c>
      <c r="H27" t="s">
        <v>31</v>
      </c>
      <c r="I27" s="4" t="s">
        <v>34</v>
      </c>
      <c r="J27" s="4"/>
      <c r="K27" s="4" t="s">
        <v>35</v>
      </c>
      <c r="L27" s="4"/>
      <c r="M27" s="4" t="s">
        <v>36</v>
      </c>
      <c r="N27" s="4"/>
      <c r="O27" s="4" t="s">
        <v>37</v>
      </c>
      <c r="P27" s="4"/>
    </row>
    <row r="28" spans="1:16" ht="15.75">
      <c r="I28" s="1" t="s">
        <v>29</v>
      </c>
      <c r="J28" s="4">
        <v>1.05</v>
      </c>
      <c r="K28" s="1" t="s">
        <v>29</v>
      </c>
      <c r="L28" s="4">
        <v>1</v>
      </c>
      <c r="M28" s="1" t="s">
        <v>29</v>
      </c>
      <c r="N28" s="4">
        <v>0.91</v>
      </c>
      <c r="O28" s="1" t="s">
        <v>29</v>
      </c>
      <c r="P28" s="4">
        <v>0.8</v>
      </c>
    </row>
    <row r="29" spans="1:16">
      <c r="C29" s="38" t="s">
        <v>48</v>
      </c>
      <c r="D29" s="38"/>
      <c r="I29" t="s">
        <v>30</v>
      </c>
      <c r="J29" s="4">
        <v>1.03</v>
      </c>
      <c r="K29" t="s">
        <v>30</v>
      </c>
      <c r="L29" s="4">
        <v>0.98</v>
      </c>
      <c r="M29" t="s">
        <v>30</v>
      </c>
      <c r="N29" s="4">
        <v>0.88</v>
      </c>
      <c r="O29" t="s">
        <v>30</v>
      </c>
      <c r="P29" s="4">
        <v>0.76</v>
      </c>
    </row>
    <row r="30" spans="1:16" ht="15.75">
      <c r="A30" s="5" t="s">
        <v>44</v>
      </c>
      <c r="B30" s="13" t="s">
        <v>47</v>
      </c>
      <c r="D30" s="18">
        <f>VLOOKUP(B30,K17:L19,2,)</f>
        <v>1.2</v>
      </c>
      <c r="I30" t="s">
        <v>31</v>
      </c>
      <c r="J30" s="4">
        <v>0.99</v>
      </c>
      <c r="K30" t="s">
        <v>31</v>
      </c>
      <c r="L30" s="4">
        <v>0.93</v>
      </c>
      <c r="M30" t="s">
        <v>31</v>
      </c>
      <c r="N30" s="4">
        <v>0.82</v>
      </c>
      <c r="O30" t="s">
        <v>31</v>
      </c>
      <c r="P30" s="4">
        <v>0.67</v>
      </c>
    </row>
    <row r="32" spans="1:16">
      <c r="A32" s="16" t="s">
        <v>53</v>
      </c>
      <c r="B32" s="19">
        <f>0.6*(B18*D23*D25*D27)*(B18*D25)*0.9</f>
        <v>1145.622744</v>
      </c>
      <c r="I32">
        <f>VLOOKUP(B25,I28:J30,2,)</f>
        <v>1.03</v>
      </c>
      <c r="K32">
        <f>VLOOKUP(B25,K28:L30,2,)</f>
        <v>0.98</v>
      </c>
      <c r="M32">
        <f>VLOOKUP(B25,M28:N30,2,)</f>
        <v>0.88</v>
      </c>
      <c r="O32">
        <f>VLOOKUP(B25,O28:P30,2,)</f>
        <v>0.76</v>
      </c>
    </row>
    <row r="34" spans="1:2" ht="15.75" customHeight="1">
      <c r="A34" s="39" t="s">
        <v>49</v>
      </c>
      <c r="B34" s="40">
        <f>(D30*B32*B5*B6)/1000</f>
        <v>104.824481076</v>
      </c>
    </row>
    <row r="35" spans="1:2">
      <c r="A35" s="39"/>
      <c r="B35" s="40"/>
    </row>
    <row r="36" spans="1:2" ht="15.75">
      <c r="A36" s="6"/>
    </row>
    <row r="37" spans="1:2">
      <c r="A37" s="12" t="s">
        <v>50</v>
      </c>
      <c r="B37" s="11">
        <v>81</v>
      </c>
    </row>
    <row r="39" spans="1:2">
      <c r="A39" s="39" t="s">
        <v>51</v>
      </c>
      <c r="B39" s="40">
        <f>(B34/B37)</f>
        <v>1.294129396</v>
      </c>
    </row>
    <row r="40" spans="1:2">
      <c r="A40" s="39"/>
      <c r="B40" s="40"/>
    </row>
  </sheetData>
  <mergeCells count="17">
    <mergeCell ref="C26:D26"/>
    <mergeCell ref="C29:D29"/>
    <mergeCell ref="A34:A35"/>
    <mergeCell ref="B34:B35"/>
    <mergeCell ref="A39:A40"/>
    <mergeCell ref="B39:B40"/>
    <mergeCell ref="A18:A19"/>
    <mergeCell ref="B18:B19"/>
    <mergeCell ref="A12:B13"/>
    <mergeCell ref="C22:D22"/>
    <mergeCell ref="C24:D24"/>
    <mergeCell ref="A1:D2"/>
    <mergeCell ref="A4:B4"/>
    <mergeCell ref="A9:A10"/>
    <mergeCell ref="B9:B10"/>
    <mergeCell ref="A15:A16"/>
    <mergeCell ref="B15:B16"/>
  </mergeCells>
  <dataValidations count="10">
    <dataValidation type="list" allowBlank="1" showInputMessage="1" showErrorMessage="1" sqref="B27">
      <formula1>$K$11:$K$14</formula1>
    </dataValidation>
    <dataValidation type="decimal" allowBlank="1" showInputMessage="1" showErrorMessage="1" sqref="B5:B6">
      <formula1>0</formula1>
      <formula2>100000</formula2>
    </dataValidation>
    <dataValidation type="decimal" allowBlank="1" showInputMessage="1" showErrorMessage="1" sqref="B7">
      <formula1>0</formula1>
      <formula2>10000</formula2>
    </dataValidation>
    <dataValidation type="decimal" allowBlank="1" showInputMessage="1" showErrorMessage="1" sqref="B9:B10">
      <formula1>0</formula1>
      <formula2>100000</formula2>
    </dataValidation>
    <dataValidation type="list" allowBlank="1" showInputMessage="1" showErrorMessage="1" sqref="B15">
      <formula1>$H$2:$H$8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23">
      <formula1>$H$18:$H$21</formula1>
    </dataValidation>
    <dataValidation type="list" allowBlank="1" showInputMessage="1" showErrorMessage="1" sqref="B25">
      <formula1>$H$24:$H$27</formula1>
    </dataValidation>
    <dataValidation type="list" allowBlank="1" showInputMessage="1" showErrorMessage="1" sqref="B30">
      <formula1>$K$17:$K$19</formula1>
    </dataValidation>
    <dataValidation type="whole" allowBlank="1" showInputMessage="1" showErrorMessage="1" sqref="B37">
      <formula1>0</formula1>
      <formula2>10000</formula2>
    </dataValidation>
  </dataValidations>
  <pageMargins left="0.7" right="0.7" top="0.75" bottom="0.75" header="0.3" footer="0.3"/>
  <pageSetup paperSize="9" orientation="portrait" horizontalDpi="4294967294" r:id="rId1"/>
  <colBreaks count="1" manualBreakCount="1">
    <brk id="4" max="3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zoomScale="60" zoomScaleNormal="110" workbookViewId="0">
      <selection activeCell="B23" sqref="B23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425781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23" t="s">
        <v>2</v>
      </c>
      <c r="B1" s="23"/>
      <c r="C1" s="23"/>
      <c r="D1" s="23"/>
    </row>
    <row r="2" spans="1:12" ht="20.25" customHeight="1">
      <c r="A2" s="23"/>
      <c r="B2" s="23"/>
      <c r="C2" s="23"/>
      <c r="D2" s="23"/>
      <c r="H2" t="s">
        <v>7</v>
      </c>
      <c r="I2" t="s">
        <v>14</v>
      </c>
    </row>
    <row r="3" spans="1:12" ht="14.25" customHeight="1">
      <c r="A3" s="10"/>
      <c r="B3" s="10"/>
      <c r="C3" s="10"/>
      <c r="D3" s="10"/>
      <c r="H3" t="s">
        <v>8</v>
      </c>
      <c r="I3">
        <v>33</v>
      </c>
    </row>
    <row r="4" spans="1:12" ht="21" customHeight="1">
      <c r="A4" s="24" t="s">
        <v>0</v>
      </c>
      <c r="B4" s="24"/>
      <c r="H4" t="s">
        <v>9</v>
      </c>
      <c r="I4">
        <v>39</v>
      </c>
    </row>
    <row r="5" spans="1:12">
      <c r="A5" t="s">
        <v>3</v>
      </c>
      <c r="B5" s="3">
        <v>36.5</v>
      </c>
      <c r="H5" t="s">
        <v>10</v>
      </c>
      <c r="I5">
        <v>44</v>
      </c>
    </row>
    <row r="6" spans="1:12">
      <c r="A6" t="s">
        <v>4</v>
      </c>
      <c r="B6" s="3">
        <v>2.5</v>
      </c>
      <c r="H6" t="s">
        <v>11</v>
      </c>
      <c r="I6">
        <v>47</v>
      </c>
    </row>
    <row r="7" spans="1:12">
      <c r="A7" t="s">
        <v>5</v>
      </c>
      <c r="B7" s="3">
        <v>0.9</v>
      </c>
      <c r="H7" t="s">
        <v>12</v>
      </c>
      <c r="I7">
        <v>50</v>
      </c>
    </row>
    <row r="8" spans="1:12">
      <c r="H8" t="s">
        <v>13</v>
      </c>
      <c r="I8">
        <v>55</v>
      </c>
    </row>
    <row r="9" spans="1:12">
      <c r="A9" s="25" t="s">
        <v>1</v>
      </c>
      <c r="B9" s="26">
        <v>7.25</v>
      </c>
    </row>
    <row r="10" spans="1:12" ht="19.5" customHeight="1">
      <c r="A10" s="25"/>
      <c r="B10" s="27"/>
      <c r="H10" t="s">
        <v>21</v>
      </c>
    </row>
    <row r="11" spans="1:12">
      <c r="H11" t="s">
        <v>19</v>
      </c>
      <c r="K11" t="s">
        <v>32</v>
      </c>
      <c r="L11" t="s">
        <v>43</v>
      </c>
    </row>
    <row r="12" spans="1:12">
      <c r="A12" s="33" t="s">
        <v>22</v>
      </c>
      <c r="B12" s="34"/>
      <c r="H12" t="s">
        <v>20</v>
      </c>
      <c r="K12" t="s">
        <v>40</v>
      </c>
      <c r="L12">
        <v>1</v>
      </c>
    </row>
    <row r="13" spans="1:12">
      <c r="A13" s="35"/>
      <c r="B13" s="36"/>
      <c r="H13" t="s">
        <v>17</v>
      </c>
      <c r="K13" t="s">
        <v>41</v>
      </c>
      <c r="L13">
        <v>1.1499999999999999</v>
      </c>
    </row>
    <row r="14" spans="1:12">
      <c r="A14" t="s">
        <v>6</v>
      </c>
      <c r="H14" t="s">
        <v>18</v>
      </c>
      <c r="K14" t="s">
        <v>42</v>
      </c>
      <c r="L14">
        <v>1.2</v>
      </c>
    </row>
    <row r="15" spans="1:12">
      <c r="A15" s="28" t="s">
        <v>52</v>
      </c>
      <c r="B15" s="29" t="s">
        <v>11</v>
      </c>
    </row>
    <row r="16" spans="1:12">
      <c r="A16" s="28"/>
      <c r="B16" s="30"/>
    </row>
    <row r="17" spans="1:16">
      <c r="K17" t="s">
        <v>45</v>
      </c>
      <c r="L17" t="s">
        <v>43</v>
      </c>
    </row>
    <row r="18" spans="1:16">
      <c r="A18" s="31" t="s">
        <v>15</v>
      </c>
      <c r="B18" s="32">
        <f>VLOOKUP(B15,H3:I8,2,)</f>
        <v>47</v>
      </c>
      <c r="H18" t="s">
        <v>33</v>
      </c>
      <c r="I18" t="s">
        <v>43</v>
      </c>
      <c r="K18" t="s">
        <v>46</v>
      </c>
      <c r="L18">
        <v>1.2</v>
      </c>
    </row>
    <row r="19" spans="1:16">
      <c r="A19" s="31"/>
      <c r="B19" s="32"/>
      <c r="H19" t="s">
        <v>24</v>
      </c>
      <c r="I19">
        <v>0.75</v>
      </c>
      <c r="K19" t="s">
        <v>47</v>
      </c>
      <c r="L19">
        <v>1.2</v>
      </c>
    </row>
    <row r="20" spans="1:16">
      <c r="H20" t="s">
        <v>25</v>
      </c>
      <c r="I20">
        <v>1</v>
      </c>
    </row>
    <row r="21" spans="1:16">
      <c r="A21" s="12" t="s">
        <v>16</v>
      </c>
      <c r="B21" s="13" t="s">
        <v>20</v>
      </c>
      <c r="H21" t="s">
        <v>26</v>
      </c>
      <c r="I21">
        <v>1.05</v>
      </c>
    </row>
    <row r="22" spans="1:16" ht="15.75">
      <c r="C22" s="37" t="s">
        <v>27</v>
      </c>
      <c r="D22" s="37"/>
    </row>
    <row r="23" spans="1:16" ht="15.75">
      <c r="A23" s="5" t="s">
        <v>23</v>
      </c>
      <c r="B23" s="14" t="s">
        <v>25</v>
      </c>
      <c r="D23" s="15">
        <f>VLOOKUP(B23,H18:I21,2,FALSE)</f>
        <v>1</v>
      </c>
    </row>
    <row r="24" spans="1:16" ht="15.75">
      <c r="C24" s="37" t="s">
        <v>38</v>
      </c>
      <c r="D24" s="37"/>
      <c r="H24" t="s">
        <v>33</v>
      </c>
    </row>
    <row r="25" spans="1:16" s="1" customFormat="1" ht="15.75">
      <c r="A25" s="2" t="s">
        <v>28</v>
      </c>
      <c r="B25" s="14" t="s">
        <v>30</v>
      </c>
      <c r="D25" s="17">
        <f>IF(B21=H11,I32,IF(B21=H12,K32,IF(B21=H13,M32,IF(B21=H14,O32,"-"))))</f>
        <v>0.98</v>
      </c>
      <c r="H25" s="1" t="s">
        <v>29</v>
      </c>
    </row>
    <row r="26" spans="1:16" ht="15.75">
      <c r="C26" s="37" t="s">
        <v>38</v>
      </c>
      <c r="D26" s="37"/>
      <c r="H26" t="s">
        <v>30</v>
      </c>
    </row>
    <row r="27" spans="1:16">
      <c r="A27" s="12" t="s">
        <v>39</v>
      </c>
      <c r="B27" s="11" t="s">
        <v>40</v>
      </c>
      <c r="D27" s="17">
        <f>VLOOKUP(B27,K11:L14,2,)</f>
        <v>1</v>
      </c>
      <c r="H27" t="s">
        <v>31</v>
      </c>
      <c r="I27" s="4" t="s">
        <v>34</v>
      </c>
      <c r="J27" s="4"/>
      <c r="K27" s="4" t="s">
        <v>35</v>
      </c>
      <c r="L27" s="4"/>
      <c r="M27" s="4" t="s">
        <v>36</v>
      </c>
      <c r="N27" s="4"/>
      <c r="O27" s="4" t="s">
        <v>37</v>
      </c>
      <c r="P27" s="4"/>
    </row>
    <row r="28" spans="1:16" ht="15.75">
      <c r="I28" s="1" t="s">
        <v>29</v>
      </c>
      <c r="J28" s="4">
        <v>1.05</v>
      </c>
      <c r="K28" s="1" t="s">
        <v>29</v>
      </c>
      <c r="L28" s="4">
        <v>1</v>
      </c>
      <c r="M28" s="1" t="s">
        <v>29</v>
      </c>
      <c r="N28" s="4">
        <v>0.91</v>
      </c>
      <c r="O28" s="1" t="s">
        <v>29</v>
      </c>
      <c r="P28" s="4">
        <v>0.8</v>
      </c>
    </row>
    <row r="29" spans="1:16">
      <c r="C29" s="38" t="s">
        <v>48</v>
      </c>
      <c r="D29" s="38"/>
      <c r="I29" t="s">
        <v>30</v>
      </c>
      <c r="J29" s="4">
        <v>1.03</v>
      </c>
      <c r="K29" t="s">
        <v>30</v>
      </c>
      <c r="L29" s="4">
        <v>0.98</v>
      </c>
      <c r="M29" t="s">
        <v>30</v>
      </c>
      <c r="N29" s="4">
        <v>0.88</v>
      </c>
      <c r="O29" t="s">
        <v>30</v>
      </c>
      <c r="P29" s="4">
        <v>0.76</v>
      </c>
    </row>
    <row r="30" spans="1:16" ht="15.75">
      <c r="A30" s="5" t="s">
        <v>44</v>
      </c>
      <c r="B30" s="13" t="s">
        <v>47</v>
      </c>
      <c r="D30" s="18">
        <f>VLOOKUP(B30,K17:L19,2,)</f>
        <v>1.2</v>
      </c>
      <c r="I30" t="s">
        <v>31</v>
      </c>
      <c r="J30" s="4">
        <v>0.99</v>
      </c>
      <c r="K30" t="s">
        <v>31</v>
      </c>
      <c r="L30" s="4">
        <v>0.93</v>
      </c>
      <c r="M30" t="s">
        <v>31</v>
      </c>
      <c r="N30" s="4">
        <v>0.82</v>
      </c>
      <c r="O30" t="s">
        <v>31</v>
      </c>
      <c r="P30" s="4">
        <v>0.67</v>
      </c>
    </row>
    <row r="32" spans="1:16">
      <c r="A32" s="16" t="s">
        <v>53</v>
      </c>
      <c r="B32" s="19">
        <f>0.6*(B18*D23*D25*D27)*(B18*D25)*0.9</f>
        <v>1145.622744</v>
      </c>
      <c r="I32">
        <f>VLOOKUP(B25,I28:J30,2,)</f>
        <v>1.03</v>
      </c>
      <c r="K32">
        <f>VLOOKUP(B25,K28:L30,2,)</f>
        <v>0.98</v>
      </c>
      <c r="M32">
        <f>VLOOKUP(B25,M28:N30,2,)</f>
        <v>0.88</v>
      </c>
      <c r="O32">
        <f>VLOOKUP(B25,O28:P30,2,)</f>
        <v>0.76</v>
      </c>
    </row>
    <row r="34" spans="1:2" ht="15.75" customHeight="1">
      <c r="A34" s="39" t="s">
        <v>49</v>
      </c>
      <c r="B34" s="40">
        <f>(D30*B32*B5*B6)/1000</f>
        <v>125.44569046799998</v>
      </c>
    </row>
    <row r="35" spans="1:2">
      <c r="A35" s="39"/>
      <c r="B35" s="40"/>
    </row>
    <row r="36" spans="1:2" ht="15.75">
      <c r="A36" s="6"/>
    </row>
    <row r="37" spans="1:2">
      <c r="A37" s="12" t="s">
        <v>50</v>
      </c>
      <c r="B37" s="11">
        <v>93</v>
      </c>
    </row>
    <row r="39" spans="1:2">
      <c r="A39" s="39" t="s">
        <v>51</v>
      </c>
      <c r="B39" s="40">
        <f>(B34/B37)</f>
        <v>1.3488783921290322</v>
      </c>
    </row>
    <row r="40" spans="1:2">
      <c r="A40" s="39"/>
      <c r="B40" s="40"/>
    </row>
  </sheetData>
  <mergeCells count="17">
    <mergeCell ref="A34:A35"/>
    <mergeCell ref="B34:B35"/>
    <mergeCell ref="A39:A40"/>
    <mergeCell ref="B39:B40"/>
    <mergeCell ref="A18:A19"/>
    <mergeCell ref="B18:B19"/>
    <mergeCell ref="C22:D22"/>
    <mergeCell ref="C24:D24"/>
    <mergeCell ref="C26:D26"/>
    <mergeCell ref="C29:D29"/>
    <mergeCell ref="A1:D2"/>
    <mergeCell ref="A4:B4"/>
    <mergeCell ref="A9:A10"/>
    <mergeCell ref="B9:B10"/>
    <mergeCell ref="A12:B13"/>
    <mergeCell ref="A15:A16"/>
    <mergeCell ref="B15:B16"/>
  </mergeCells>
  <dataValidations count="9">
    <dataValidation type="whole" allowBlank="1" showInputMessage="1" showErrorMessage="1" sqref="B37">
      <formula1>0</formula1>
      <formula2>10000</formula2>
    </dataValidation>
    <dataValidation type="list" allowBlank="1" showInputMessage="1" showErrorMessage="1" sqref="B30">
      <formula1>$K$17:$K$19</formula1>
    </dataValidation>
    <dataValidation type="list" allowBlank="1" showInputMessage="1" showErrorMessage="1" sqref="B25">
      <formula1>$H$24:$H$27</formula1>
    </dataValidation>
    <dataValidation type="list" allowBlank="1" showInputMessage="1" showErrorMessage="1" sqref="B23">
      <formula1>$H$18:$H$21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15">
      <formula1>$H$2:$H$8</formula1>
    </dataValidation>
    <dataValidation type="decimal" allowBlank="1" showInputMessage="1" showErrorMessage="1" sqref="B9:B10 B5:B6">
      <formula1>0</formula1>
      <formula2>100000</formula2>
    </dataValidation>
    <dataValidation type="decimal" allowBlank="1" showInputMessage="1" showErrorMessage="1" sqref="B7">
      <formula1>0</formula1>
      <formula2>10000</formula2>
    </dataValidation>
    <dataValidation type="list" allowBlank="1" showInputMessage="1" showErrorMessage="1" sqref="B27">
      <formula1>$K$11:$K$14</formula1>
    </dataValidation>
  </dataValidations>
  <pageMargins left="0.7" right="0.7" top="0.75" bottom="0.75" header="0.3" footer="0.3"/>
  <pageSetup paperSize="9" orientation="portrait" horizontalDpi="4294967294" r:id="rId1"/>
  <colBreaks count="1" manualBreakCount="1">
    <brk id="4" max="39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zoomScale="60" zoomScaleNormal="110" workbookViewId="0">
      <selection activeCell="B23" sqref="B23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425781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23" t="s">
        <v>2</v>
      </c>
      <c r="B1" s="23"/>
      <c r="C1" s="23"/>
      <c r="D1" s="23"/>
    </row>
    <row r="2" spans="1:12" ht="20.25" customHeight="1">
      <c r="A2" s="23"/>
      <c r="B2" s="23"/>
      <c r="C2" s="23"/>
      <c r="D2" s="23"/>
      <c r="H2" t="s">
        <v>7</v>
      </c>
      <c r="I2" t="s">
        <v>14</v>
      </c>
    </row>
    <row r="3" spans="1:12" ht="14.25" customHeight="1">
      <c r="A3" s="10"/>
      <c r="B3" s="10"/>
      <c r="C3" s="10"/>
      <c r="D3" s="10"/>
      <c r="H3" t="s">
        <v>8</v>
      </c>
      <c r="I3">
        <v>33</v>
      </c>
    </row>
    <row r="4" spans="1:12" ht="21" customHeight="1">
      <c r="A4" s="24" t="s">
        <v>0</v>
      </c>
      <c r="B4" s="24"/>
      <c r="H4" t="s">
        <v>9</v>
      </c>
      <c r="I4">
        <v>39</v>
      </c>
    </row>
    <row r="5" spans="1:12">
      <c r="A5" t="s">
        <v>3</v>
      </c>
      <c r="B5" s="3">
        <v>46</v>
      </c>
      <c r="H5" t="s">
        <v>10</v>
      </c>
      <c r="I5">
        <v>44</v>
      </c>
    </row>
    <row r="6" spans="1:12">
      <c r="A6" t="s">
        <v>4</v>
      </c>
      <c r="B6" s="3">
        <v>2.5</v>
      </c>
      <c r="H6" t="s">
        <v>11</v>
      </c>
      <c r="I6">
        <v>47</v>
      </c>
    </row>
    <row r="7" spans="1:12">
      <c r="A7" t="s">
        <v>5</v>
      </c>
      <c r="B7" s="3">
        <v>0.9</v>
      </c>
      <c r="H7" t="s">
        <v>12</v>
      </c>
      <c r="I7">
        <v>50</v>
      </c>
    </row>
    <row r="8" spans="1:12">
      <c r="H8" t="s">
        <v>13</v>
      </c>
      <c r="I8">
        <v>55</v>
      </c>
    </row>
    <row r="9" spans="1:12">
      <c r="A9" s="25" t="s">
        <v>1</v>
      </c>
      <c r="B9" s="26">
        <v>7.25</v>
      </c>
    </row>
    <row r="10" spans="1:12" ht="19.5" customHeight="1">
      <c r="A10" s="25"/>
      <c r="B10" s="27"/>
      <c r="H10" t="s">
        <v>21</v>
      </c>
    </row>
    <row r="11" spans="1:12">
      <c r="H11" t="s">
        <v>19</v>
      </c>
      <c r="K11" t="s">
        <v>32</v>
      </c>
      <c r="L11" t="s">
        <v>43</v>
      </c>
    </row>
    <row r="12" spans="1:12">
      <c r="A12" s="33" t="s">
        <v>22</v>
      </c>
      <c r="B12" s="34"/>
      <c r="H12" t="s">
        <v>20</v>
      </c>
      <c r="K12" t="s">
        <v>40</v>
      </c>
      <c r="L12">
        <v>1</v>
      </c>
    </row>
    <row r="13" spans="1:12">
      <c r="A13" s="35"/>
      <c r="B13" s="36"/>
      <c r="H13" t="s">
        <v>17</v>
      </c>
      <c r="K13" t="s">
        <v>41</v>
      </c>
      <c r="L13">
        <v>1.1499999999999999</v>
      </c>
    </row>
    <row r="14" spans="1:12">
      <c r="A14" t="s">
        <v>6</v>
      </c>
      <c r="H14" t="s">
        <v>18</v>
      </c>
      <c r="K14" t="s">
        <v>42</v>
      </c>
      <c r="L14">
        <v>1.2</v>
      </c>
    </row>
    <row r="15" spans="1:12">
      <c r="A15" s="28" t="s">
        <v>52</v>
      </c>
      <c r="B15" s="29" t="s">
        <v>11</v>
      </c>
    </row>
    <row r="16" spans="1:12">
      <c r="A16" s="28"/>
      <c r="B16" s="30"/>
    </row>
    <row r="17" spans="1:16">
      <c r="K17" t="s">
        <v>45</v>
      </c>
      <c r="L17" t="s">
        <v>43</v>
      </c>
    </row>
    <row r="18" spans="1:16">
      <c r="A18" s="31" t="s">
        <v>15</v>
      </c>
      <c r="B18" s="32">
        <f>VLOOKUP(B15,H3:I8,2,)</f>
        <v>47</v>
      </c>
      <c r="H18" t="s">
        <v>33</v>
      </c>
      <c r="I18" t="s">
        <v>43</v>
      </c>
      <c r="K18" t="s">
        <v>46</v>
      </c>
      <c r="L18">
        <v>1.2</v>
      </c>
    </row>
    <row r="19" spans="1:16">
      <c r="A19" s="31"/>
      <c r="B19" s="32"/>
      <c r="H19" t="s">
        <v>24</v>
      </c>
      <c r="I19">
        <v>0.75</v>
      </c>
      <c r="K19" t="s">
        <v>47</v>
      </c>
      <c r="L19">
        <v>1.2</v>
      </c>
    </row>
    <row r="20" spans="1:16">
      <c r="H20" t="s">
        <v>25</v>
      </c>
      <c r="I20">
        <v>1</v>
      </c>
    </row>
    <row r="21" spans="1:16">
      <c r="A21" s="12" t="s">
        <v>16</v>
      </c>
      <c r="B21" s="13" t="s">
        <v>20</v>
      </c>
      <c r="H21" t="s">
        <v>26</v>
      </c>
      <c r="I21">
        <v>1.05</v>
      </c>
    </row>
    <row r="22" spans="1:16" ht="15.75">
      <c r="C22" s="37" t="s">
        <v>27</v>
      </c>
      <c r="D22" s="37"/>
    </row>
    <row r="23" spans="1:16" ht="15.75">
      <c r="A23" s="8" t="s">
        <v>23</v>
      </c>
      <c r="B23" s="14" t="s">
        <v>25</v>
      </c>
      <c r="D23" s="15">
        <f>VLOOKUP(B23,H18:I21,2,FALSE)</f>
        <v>1</v>
      </c>
    </row>
    <row r="24" spans="1:16" ht="15.75">
      <c r="C24" s="37" t="s">
        <v>38</v>
      </c>
      <c r="D24" s="37"/>
      <c r="H24" t="s">
        <v>33</v>
      </c>
    </row>
    <row r="25" spans="1:16" s="1" customFormat="1" ht="15.75">
      <c r="A25" s="2" t="s">
        <v>28</v>
      </c>
      <c r="B25" s="14" t="s">
        <v>30</v>
      </c>
      <c r="D25" s="17">
        <f>IF(B21=H11,I32,IF(B21=H12,K32,IF(B21=H13,M32,IF(B21=H14,O32,"-"))))</f>
        <v>0.98</v>
      </c>
      <c r="H25" s="1" t="s">
        <v>29</v>
      </c>
    </row>
    <row r="26" spans="1:16" ht="15.75">
      <c r="C26" s="37" t="s">
        <v>38</v>
      </c>
      <c r="D26" s="37"/>
      <c r="H26" t="s">
        <v>30</v>
      </c>
    </row>
    <row r="27" spans="1:16">
      <c r="A27" s="12" t="s">
        <v>39</v>
      </c>
      <c r="B27" s="11" t="s">
        <v>40</v>
      </c>
      <c r="D27" s="17">
        <f>VLOOKUP(B27,K11:L14,2,)</f>
        <v>1</v>
      </c>
      <c r="H27" t="s">
        <v>31</v>
      </c>
      <c r="I27" s="7" t="s">
        <v>34</v>
      </c>
      <c r="J27" s="7"/>
      <c r="K27" s="7" t="s">
        <v>35</v>
      </c>
      <c r="L27" s="7"/>
      <c r="M27" s="7" t="s">
        <v>36</v>
      </c>
      <c r="N27" s="7"/>
      <c r="O27" s="7" t="s">
        <v>37</v>
      </c>
      <c r="P27" s="7"/>
    </row>
    <row r="28" spans="1:16" ht="15.75">
      <c r="I28" s="1" t="s">
        <v>29</v>
      </c>
      <c r="J28" s="7">
        <v>1.05</v>
      </c>
      <c r="K28" s="1" t="s">
        <v>29</v>
      </c>
      <c r="L28" s="7">
        <v>1</v>
      </c>
      <c r="M28" s="1" t="s">
        <v>29</v>
      </c>
      <c r="N28" s="7">
        <v>0.91</v>
      </c>
      <c r="O28" s="1" t="s">
        <v>29</v>
      </c>
      <c r="P28" s="7">
        <v>0.8</v>
      </c>
    </row>
    <row r="29" spans="1:16">
      <c r="C29" s="38" t="s">
        <v>48</v>
      </c>
      <c r="D29" s="38"/>
      <c r="I29" t="s">
        <v>30</v>
      </c>
      <c r="J29" s="7">
        <v>1.03</v>
      </c>
      <c r="K29" t="s">
        <v>30</v>
      </c>
      <c r="L29" s="7">
        <v>0.98</v>
      </c>
      <c r="M29" t="s">
        <v>30</v>
      </c>
      <c r="N29" s="7">
        <v>0.88</v>
      </c>
      <c r="O29" t="s">
        <v>30</v>
      </c>
      <c r="P29" s="7">
        <v>0.76</v>
      </c>
    </row>
    <row r="30" spans="1:16" ht="15.75">
      <c r="A30" s="8" t="s">
        <v>44</v>
      </c>
      <c r="B30" s="13" t="s">
        <v>47</v>
      </c>
      <c r="D30" s="18">
        <f>VLOOKUP(B30,K17:L19,2,)</f>
        <v>1.2</v>
      </c>
      <c r="I30" t="s">
        <v>31</v>
      </c>
      <c r="J30" s="7">
        <v>0.99</v>
      </c>
      <c r="K30" t="s">
        <v>31</v>
      </c>
      <c r="L30" s="7">
        <v>0.93</v>
      </c>
      <c r="M30" t="s">
        <v>31</v>
      </c>
      <c r="N30" s="7">
        <v>0.82</v>
      </c>
      <c r="O30" t="s">
        <v>31</v>
      </c>
      <c r="P30" s="7">
        <v>0.67</v>
      </c>
    </row>
    <row r="32" spans="1:16">
      <c r="A32" s="16" t="s">
        <v>53</v>
      </c>
      <c r="B32" s="19">
        <f>0.6*(B18*D23*D25*D27)*(B18*D25)*0.9</f>
        <v>1145.622744</v>
      </c>
      <c r="I32">
        <f>VLOOKUP(B25,I28:J30,2,)</f>
        <v>1.03</v>
      </c>
      <c r="K32">
        <f>VLOOKUP(B25,K28:L30,2,)</f>
        <v>0.98</v>
      </c>
      <c r="M32">
        <f>VLOOKUP(B25,M28:N30,2,)</f>
        <v>0.88</v>
      </c>
      <c r="O32">
        <f>VLOOKUP(B25,O28:P30,2,)</f>
        <v>0.76</v>
      </c>
    </row>
    <row r="34" spans="1:2" ht="15.75" customHeight="1">
      <c r="A34" s="39" t="s">
        <v>49</v>
      </c>
      <c r="B34" s="40">
        <f>(D30*B32*B5*B6)/1000</f>
        <v>158.09593867199999</v>
      </c>
    </row>
    <row r="35" spans="1:2">
      <c r="A35" s="39"/>
      <c r="B35" s="40"/>
    </row>
    <row r="36" spans="1:2" ht="15.75">
      <c r="A36" s="9"/>
    </row>
    <row r="37" spans="1:2">
      <c r="A37" s="12" t="s">
        <v>50</v>
      </c>
      <c r="B37" s="11">
        <v>117</v>
      </c>
    </row>
    <row r="39" spans="1:2">
      <c r="A39" s="39" t="s">
        <v>51</v>
      </c>
      <c r="B39" s="40">
        <f>(B34/B37)</f>
        <v>1.3512473390769231</v>
      </c>
    </row>
    <row r="40" spans="1:2">
      <c r="A40" s="39"/>
      <c r="B40" s="40"/>
    </row>
  </sheetData>
  <mergeCells count="17">
    <mergeCell ref="C22:D22"/>
    <mergeCell ref="C24:D24"/>
    <mergeCell ref="C26:D26"/>
    <mergeCell ref="C29:D29"/>
    <mergeCell ref="A1:D2"/>
    <mergeCell ref="A4:B4"/>
    <mergeCell ref="A9:A10"/>
    <mergeCell ref="B9:B10"/>
    <mergeCell ref="A12:B13"/>
    <mergeCell ref="A15:A16"/>
    <mergeCell ref="B15:B16"/>
    <mergeCell ref="A34:A35"/>
    <mergeCell ref="B34:B35"/>
    <mergeCell ref="A39:A40"/>
    <mergeCell ref="B39:B40"/>
    <mergeCell ref="A18:A19"/>
    <mergeCell ref="B18:B19"/>
  </mergeCells>
  <dataValidations count="9">
    <dataValidation type="list" allowBlank="1" showInputMessage="1" showErrorMessage="1" sqref="B27">
      <formula1>$K$11:$K$14</formula1>
    </dataValidation>
    <dataValidation type="decimal" allowBlank="1" showInputMessage="1" showErrorMessage="1" sqref="B7">
      <formula1>0</formula1>
      <formula2>10000</formula2>
    </dataValidation>
    <dataValidation type="decimal" allowBlank="1" showInputMessage="1" showErrorMessage="1" sqref="B9:B10 B5:B6">
      <formula1>0</formula1>
      <formula2>100000</formula2>
    </dataValidation>
    <dataValidation type="list" allowBlank="1" showInputMessage="1" showErrorMessage="1" sqref="B15">
      <formula1>$H$2:$H$8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23">
      <formula1>$H$18:$H$21</formula1>
    </dataValidation>
    <dataValidation type="list" allowBlank="1" showInputMessage="1" showErrorMessage="1" sqref="B25">
      <formula1>$H$24:$H$27</formula1>
    </dataValidation>
    <dataValidation type="list" allowBlank="1" showInputMessage="1" showErrorMessage="1" sqref="B30">
      <formula1>$K$17:$K$19</formula1>
    </dataValidation>
    <dataValidation type="whole" allowBlank="1" showInputMessage="1" showErrorMessage="1" sqref="B37">
      <formula1>0</formula1>
      <formula2>10000</formula2>
    </dataValidation>
  </dataValidations>
  <pageMargins left="0.7" right="0.7" top="0.75" bottom="0.75" header="0.3" footer="0.3"/>
  <pageSetup paperSize="9" orientation="portrait" horizontalDpi="4294967294" r:id="rId1"/>
  <colBreaks count="1" manualBreakCount="1">
    <brk id="4" max="39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zoomScale="60" zoomScaleNormal="110" workbookViewId="0">
      <selection activeCell="B23" sqref="B23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425781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23" t="s">
        <v>2</v>
      </c>
      <c r="B1" s="23"/>
      <c r="C1" s="23"/>
      <c r="D1" s="23"/>
    </row>
    <row r="2" spans="1:12" ht="20.25" customHeight="1">
      <c r="A2" s="23"/>
      <c r="B2" s="23"/>
      <c r="C2" s="23"/>
      <c r="D2" s="23"/>
      <c r="H2" t="s">
        <v>7</v>
      </c>
      <c r="I2" t="s">
        <v>14</v>
      </c>
    </row>
    <row r="3" spans="1:12" ht="14.25" customHeight="1">
      <c r="A3" s="20"/>
      <c r="B3" s="20"/>
      <c r="C3" s="20"/>
      <c r="D3" s="20"/>
      <c r="H3" t="s">
        <v>8</v>
      </c>
      <c r="I3">
        <v>33</v>
      </c>
    </row>
    <row r="4" spans="1:12" ht="21" customHeight="1">
      <c r="A4" s="24" t="s">
        <v>0</v>
      </c>
      <c r="B4" s="24"/>
      <c r="H4" t="s">
        <v>9</v>
      </c>
      <c r="I4">
        <v>39</v>
      </c>
    </row>
    <row r="5" spans="1:12">
      <c r="A5" t="s">
        <v>3</v>
      </c>
      <c r="B5" s="3">
        <v>50</v>
      </c>
      <c r="H5" t="s">
        <v>10</v>
      </c>
      <c r="I5">
        <v>44</v>
      </c>
    </row>
    <row r="6" spans="1:12">
      <c r="A6" t="s">
        <v>4</v>
      </c>
      <c r="B6" s="3">
        <v>2.5</v>
      </c>
      <c r="H6" t="s">
        <v>11</v>
      </c>
      <c r="I6">
        <v>47</v>
      </c>
    </row>
    <row r="7" spans="1:12">
      <c r="A7" t="s">
        <v>5</v>
      </c>
      <c r="B7" s="3">
        <v>0.9</v>
      </c>
      <c r="H7" t="s">
        <v>12</v>
      </c>
      <c r="I7">
        <v>50</v>
      </c>
    </row>
    <row r="8" spans="1:12">
      <c r="H8" t="s">
        <v>13</v>
      </c>
      <c r="I8">
        <v>55</v>
      </c>
    </row>
    <row r="9" spans="1:12">
      <c r="A9" s="25" t="s">
        <v>1</v>
      </c>
      <c r="B9" s="26">
        <v>7.25</v>
      </c>
    </row>
    <row r="10" spans="1:12" ht="19.5" customHeight="1">
      <c r="A10" s="25"/>
      <c r="B10" s="27"/>
      <c r="H10" t="s">
        <v>21</v>
      </c>
    </row>
    <row r="11" spans="1:12">
      <c r="H11" t="s">
        <v>19</v>
      </c>
      <c r="K11" t="s">
        <v>32</v>
      </c>
      <c r="L11" t="s">
        <v>43</v>
      </c>
    </row>
    <row r="12" spans="1:12">
      <c r="A12" s="33" t="s">
        <v>22</v>
      </c>
      <c r="B12" s="34"/>
      <c r="H12" t="s">
        <v>20</v>
      </c>
      <c r="K12" t="s">
        <v>40</v>
      </c>
      <c r="L12">
        <v>1</v>
      </c>
    </row>
    <row r="13" spans="1:12">
      <c r="A13" s="35"/>
      <c r="B13" s="36"/>
      <c r="H13" t="s">
        <v>17</v>
      </c>
      <c r="K13" t="s">
        <v>41</v>
      </c>
      <c r="L13">
        <v>1.1499999999999999</v>
      </c>
    </row>
    <row r="14" spans="1:12">
      <c r="A14" t="s">
        <v>6</v>
      </c>
      <c r="H14" t="s">
        <v>18</v>
      </c>
      <c r="K14" t="s">
        <v>42</v>
      </c>
      <c r="L14">
        <v>1.2</v>
      </c>
    </row>
    <row r="15" spans="1:12">
      <c r="A15" s="28" t="s">
        <v>52</v>
      </c>
      <c r="B15" s="29" t="s">
        <v>11</v>
      </c>
    </row>
    <row r="16" spans="1:12">
      <c r="A16" s="28"/>
      <c r="B16" s="30"/>
    </row>
    <row r="17" spans="1:16">
      <c r="K17" t="s">
        <v>45</v>
      </c>
      <c r="L17" t="s">
        <v>43</v>
      </c>
    </row>
    <row r="18" spans="1:16">
      <c r="A18" s="31" t="s">
        <v>15</v>
      </c>
      <c r="B18" s="32">
        <f>VLOOKUP(B15,H3:I8,2,)</f>
        <v>47</v>
      </c>
      <c r="H18" t="s">
        <v>33</v>
      </c>
      <c r="I18" t="s">
        <v>43</v>
      </c>
      <c r="K18" t="s">
        <v>46</v>
      </c>
      <c r="L18">
        <v>1.2</v>
      </c>
    </row>
    <row r="19" spans="1:16">
      <c r="A19" s="31"/>
      <c r="B19" s="32"/>
      <c r="H19" t="s">
        <v>24</v>
      </c>
      <c r="I19">
        <v>0.75</v>
      </c>
      <c r="K19" t="s">
        <v>47</v>
      </c>
      <c r="L19">
        <v>1.2</v>
      </c>
    </row>
    <row r="20" spans="1:16">
      <c r="H20" t="s">
        <v>25</v>
      </c>
      <c r="I20">
        <v>1</v>
      </c>
    </row>
    <row r="21" spans="1:16">
      <c r="A21" s="21" t="s">
        <v>16</v>
      </c>
      <c r="B21" s="13" t="s">
        <v>20</v>
      </c>
      <c r="H21" t="s">
        <v>26</v>
      </c>
      <c r="I21">
        <v>1.05</v>
      </c>
    </row>
    <row r="22" spans="1:16" ht="15.75">
      <c r="C22" s="37" t="s">
        <v>27</v>
      </c>
      <c r="D22" s="37"/>
    </row>
    <row r="23" spans="1:16" ht="15.75">
      <c r="A23" s="8" t="s">
        <v>23</v>
      </c>
      <c r="B23" s="14" t="s">
        <v>25</v>
      </c>
      <c r="D23" s="15">
        <f>VLOOKUP(B23,H18:I21,2,FALSE)</f>
        <v>1</v>
      </c>
    </row>
    <row r="24" spans="1:16" ht="15.75">
      <c r="C24" s="37" t="s">
        <v>38</v>
      </c>
      <c r="D24" s="37"/>
      <c r="H24" t="s">
        <v>33</v>
      </c>
    </row>
    <row r="25" spans="1:16" s="1" customFormat="1" ht="15.75">
      <c r="A25" s="2" t="s">
        <v>28</v>
      </c>
      <c r="B25" s="14" t="s">
        <v>30</v>
      </c>
      <c r="D25" s="17">
        <f>IF(B21=H11,I32,IF(B21=H12,K32,IF(B21=H13,M32,IF(B21=H14,O32,"-"))))</f>
        <v>0.98</v>
      </c>
      <c r="H25" s="1" t="s">
        <v>29</v>
      </c>
    </row>
    <row r="26" spans="1:16" ht="15.75">
      <c r="C26" s="37" t="s">
        <v>38</v>
      </c>
      <c r="D26" s="37"/>
      <c r="H26" t="s">
        <v>30</v>
      </c>
    </row>
    <row r="27" spans="1:16">
      <c r="A27" s="21" t="s">
        <v>39</v>
      </c>
      <c r="B27" s="11" t="s">
        <v>40</v>
      </c>
      <c r="D27" s="17">
        <f>VLOOKUP(B27,K11:L14,2,)</f>
        <v>1</v>
      </c>
      <c r="H27" t="s">
        <v>31</v>
      </c>
      <c r="I27" s="7" t="s">
        <v>34</v>
      </c>
      <c r="J27" s="7"/>
      <c r="K27" s="7" t="s">
        <v>35</v>
      </c>
      <c r="L27" s="7"/>
      <c r="M27" s="7" t="s">
        <v>36</v>
      </c>
      <c r="N27" s="7"/>
      <c r="O27" s="7" t="s">
        <v>37</v>
      </c>
      <c r="P27" s="7"/>
    </row>
    <row r="28" spans="1:16" ht="15.75">
      <c r="I28" s="1" t="s">
        <v>29</v>
      </c>
      <c r="J28" s="7">
        <v>1.05</v>
      </c>
      <c r="K28" s="1" t="s">
        <v>29</v>
      </c>
      <c r="L28" s="7">
        <v>1</v>
      </c>
      <c r="M28" s="1" t="s">
        <v>29</v>
      </c>
      <c r="N28" s="7">
        <v>0.91</v>
      </c>
      <c r="O28" s="1" t="s">
        <v>29</v>
      </c>
      <c r="P28" s="7">
        <v>0.8</v>
      </c>
    </row>
    <row r="29" spans="1:16">
      <c r="C29" s="38" t="s">
        <v>48</v>
      </c>
      <c r="D29" s="38"/>
      <c r="I29" t="s">
        <v>30</v>
      </c>
      <c r="J29" s="7">
        <v>1.03</v>
      </c>
      <c r="K29" t="s">
        <v>30</v>
      </c>
      <c r="L29" s="7">
        <v>0.98</v>
      </c>
      <c r="M29" t="s">
        <v>30</v>
      </c>
      <c r="N29" s="7">
        <v>0.88</v>
      </c>
      <c r="O29" t="s">
        <v>30</v>
      </c>
      <c r="P29" s="7">
        <v>0.76</v>
      </c>
    </row>
    <row r="30" spans="1:16" ht="15.75">
      <c r="A30" s="8" t="s">
        <v>44</v>
      </c>
      <c r="B30" s="13" t="s">
        <v>47</v>
      </c>
      <c r="D30" s="18">
        <f>VLOOKUP(B30,K17:L19,2,)</f>
        <v>1.2</v>
      </c>
      <c r="I30" t="s">
        <v>31</v>
      </c>
      <c r="J30" s="7">
        <v>0.99</v>
      </c>
      <c r="K30" t="s">
        <v>31</v>
      </c>
      <c r="L30" s="7">
        <v>0.93</v>
      </c>
      <c r="M30" t="s">
        <v>31</v>
      </c>
      <c r="N30" s="7">
        <v>0.82</v>
      </c>
      <c r="O30" t="s">
        <v>31</v>
      </c>
      <c r="P30" s="7">
        <v>0.67</v>
      </c>
    </row>
    <row r="32" spans="1:16">
      <c r="A32" s="16" t="s">
        <v>53</v>
      </c>
      <c r="B32" s="19">
        <f>0.6*(B18*D23*D25*D27)*(B18*D25)*0.9</f>
        <v>1145.622744</v>
      </c>
      <c r="I32">
        <f>VLOOKUP(B25,I28:J30,2,)</f>
        <v>1.03</v>
      </c>
      <c r="K32">
        <f>VLOOKUP(B25,K28:L30,2,)</f>
        <v>0.98</v>
      </c>
      <c r="M32">
        <f>VLOOKUP(B25,M28:N30,2,)</f>
        <v>0.88</v>
      </c>
      <c r="O32">
        <f>VLOOKUP(B25,O28:P30,2,)</f>
        <v>0.76</v>
      </c>
    </row>
    <row r="34" spans="1:2" ht="15.75" customHeight="1">
      <c r="A34" s="39" t="s">
        <v>49</v>
      </c>
      <c r="B34" s="40">
        <f>(D30*B32*B5*B6)/1000</f>
        <v>171.8434116</v>
      </c>
    </row>
    <row r="35" spans="1:2">
      <c r="A35" s="39"/>
      <c r="B35" s="40"/>
    </row>
    <row r="36" spans="1:2" ht="15.75">
      <c r="A36" s="22"/>
    </row>
    <row r="37" spans="1:2">
      <c r="A37" s="21" t="s">
        <v>50</v>
      </c>
      <c r="B37" s="11">
        <v>130</v>
      </c>
    </row>
    <row r="39" spans="1:2">
      <c r="A39" s="39" t="s">
        <v>51</v>
      </c>
      <c r="B39" s="40">
        <f>(B34/B37)</f>
        <v>1.3218723969230768</v>
      </c>
    </row>
    <row r="40" spans="1:2">
      <c r="A40" s="39"/>
      <c r="B40" s="40"/>
    </row>
  </sheetData>
  <mergeCells count="17">
    <mergeCell ref="C22:D22"/>
    <mergeCell ref="C24:D24"/>
    <mergeCell ref="C26:D26"/>
    <mergeCell ref="C29:D29"/>
    <mergeCell ref="A1:D2"/>
    <mergeCell ref="A4:B4"/>
    <mergeCell ref="A9:A10"/>
    <mergeCell ref="B9:B10"/>
    <mergeCell ref="A12:B13"/>
    <mergeCell ref="A15:A16"/>
    <mergeCell ref="B15:B16"/>
    <mergeCell ref="A34:A35"/>
    <mergeCell ref="B34:B35"/>
    <mergeCell ref="A39:A40"/>
    <mergeCell ref="B39:B40"/>
    <mergeCell ref="A18:A19"/>
    <mergeCell ref="B18:B19"/>
  </mergeCells>
  <dataValidations count="9">
    <dataValidation type="whole" allowBlank="1" showInputMessage="1" showErrorMessage="1" sqref="B37">
      <formula1>0</formula1>
      <formula2>10000</formula2>
    </dataValidation>
    <dataValidation type="list" allowBlank="1" showInputMessage="1" showErrorMessage="1" sqref="B30">
      <formula1>$K$17:$K$19</formula1>
    </dataValidation>
    <dataValidation type="list" allowBlank="1" showInputMessage="1" showErrorMessage="1" sqref="B25">
      <formula1>$H$24:$H$27</formula1>
    </dataValidation>
    <dataValidation type="list" allowBlank="1" showInputMessage="1" showErrorMessage="1" sqref="B23">
      <formula1>$H$18:$H$21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15">
      <formula1>$H$2:$H$8</formula1>
    </dataValidation>
    <dataValidation type="decimal" allowBlank="1" showInputMessage="1" showErrorMessage="1" sqref="B9:B10 B5:B6">
      <formula1>0</formula1>
      <formula2>100000</formula2>
    </dataValidation>
    <dataValidation type="decimal" allowBlank="1" showInputMessage="1" showErrorMessage="1" sqref="B7">
      <formula1>0</formula1>
      <formula2>10000</formula2>
    </dataValidation>
    <dataValidation type="list" allowBlank="1" showInputMessage="1" showErrorMessage="1" sqref="B27">
      <formula1>$K$11:$K$14</formula1>
    </dataValidation>
  </dataValidations>
  <pageMargins left="0.7" right="0.7" top="0.75" bottom="0.75" header="0.3" footer="0.3"/>
  <pageSetup paperSize="9" orientation="portrait" horizontalDpi="4294967294" r:id="rId1"/>
  <colBreaks count="1" manualBreakCount="1">
    <brk id="4" max="3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Sheet3</vt:lpstr>
      <vt:lpstr>Sheet4</vt:lpstr>
      <vt:lpstr>WIND CAL 30.5</vt:lpstr>
      <vt:lpstr>WIND CAL 36.5</vt:lpstr>
      <vt:lpstr>WIND CAL 46</vt:lpstr>
      <vt:lpstr>WIND CAL50</vt:lpstr>
      <vt:lpstr>'WIND CAL 30.5'!Print_Area</vt:lpstr>
      <vt:lpstr>'WIND CAL 36.5'!Print_Area</vt:lpstr>
      <vt:lpstr>'WIND CAL 46'!Print_Area</vt:lpstr>
      <vt:lpstr>'WIND CAL50'!Print_Area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asd</cp:lastModifiedBy>
  <cp:lastPrinted>2015-09-02T14:05:38Z</cp:lastPrinted>
  <dcterms:created xsi:type="dcterms:W3CDTF">2015-08-04T09:23:53Z</dcterms:created>
  <dcterms:modified xsi:type="dcterms:W3CDTF">2015-09-21T08:30:59Z</dcterms:modified>
</cp:coreProperties>
</file>