
<file path=[Content_Types].xml><?xml version="1.0" encoding="utf-8"?>
<Types xmlns="http://schemas.openxmlformats.org/package/2006/content-types">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480" windowHeight="8192" windowWidth="16384" xWindow="0" yWindow="0"/>
  </bookViews>
  <sheets>
    <sheet name="Sheet1" sheetId="1" state="visible" r:id="rId2"/>
  </sheets>
  <calcPr iterateCount="100" refMode="A1" iterate="false" iterateDelta="0.0001"/>
</workbook>
</file>

<file path=xl/sharedStrings.xml><?xml version="1.0" encoding="utf-8"?>
<sst xmlns="http://schemas.openxmlformats.org/spreadsheetml/2006/main" count="86" uniqueCount="85">
  <si>
    <t>Estimate for Construction of Guest House of Beant College of Engg. At Gurdaspur.</t>
  </si>
  <si>
    <t>Ground Floor Covd Area= 3835 Sft</t>
  </si>
  <si>
    <t>Sr. No.</t>
  </si>
  <si>
    <t>CSR item</t>
  </si>
  <si>
    <t>Brief detail and unit</t>
  </si>
  <si>
    <t>Qty</t>
  </si>
  <si>
    <t>Unit rate</t>
  </si>
  <si>
    <t>Premium (2013)</t>
  </si>
  <si>
    <t>Cost of work, Rs</t>
  </si>
  <si>
    <t>Remarks</t>
  </si>
  <si>
    <t>Earth work in excavation in foundations, trenches etc. in all kinds of soil where pick jumper work is not involved and not exceeding 2.0 metres depth including dressing of bottom and sides of trenches, stacking the excavated soil clear from the edge of excavation (cum)</t>
  </si>
  <si>
    <t>Earth work for columns and walls</t>
  </si>
  <si>
    <t>NS</t>
  </si>
  <si>
    <t>Anti Termite Treatment (Sq.m)</t>
  </si>
  <si>
    <t>10.8b</t>
  </si>
  <si>
    <t>Cement concrete 1:5:10 with 40 mm gauge stone ballast.(P.C.C.  cum.)</t>
  </si>
  <si>
    <t>Rs 48/- per cum included for machine mix </t>
  </si>
  <si>
    <t>6.8A(1)</t>
  </si>
  <si>
    <t>Earth filling under floors with surplus ordinary soil or soil containing gravel or kankar upto 40% excavated from foundation and taken only from outside the building plinth in 15 cm layers including ramming, watering and consolidating lead upto 30 metres</t>
  </si>
  <si>
    <t>Backfill in foundation trenches and under floor</t>
  </si>
  <si>
    <t>6.8b</t>
  </si>
  <si>
    <t>Earth work (exclusive of compensation for earth) in excavation in ordinary soil or soil containing gravel or kankar upto 40 % and filling in 15 cm layers in foundation and plinth including ramming, watering and consolidating under floors with earth brought from a distance not exceeding 30 metres (cum) total building</t>
  </si>
  <si>
    <t>Reinforced cement concrete M-20 with cement@375/kg per cum Machine  mixed but excluding steel reinforcement centring and shuttering in foundation and plinth foundation and plinth (cum)</t>
  </si>
  <si>
    <t>R.C.C. Work in foundation and plinth. Rs 48/-+160/- per cum included for machine mix and vibrator.</t>
  </si>
  <si>
    <t>First class burnt brick work laid in cement sand mortar 1:4 in foundation and plinth.(cum)</t>
  </si>
  <si>
    <t>Brick work in foundation</t>
  </si>
  <si>
    <t>Damp proof course 4 cm thick of cement concrete 1: 2: 4 with two coats of bitumen 20/30 penetration @ 1.65 kg per sqm laid hot and sanded (Sqm)</t>
  </si>
  <si>
    <t>10.14 &amp;10.46</t>
  </si>
  <si>
    <t>Reinforced cement concrete M-20 andmachine mix and vibrator but excluding steel reinforcement, centring and shuttering in foundation and plinth (cum)</t>
  </si>
  <si>
    <t>R.C.C. Work in columns and lintel beams. Rs 48/-+160/- per cum included for machine mix and vibrator.</t>
  </si>
  <si>
    <t>First class burnt brick work laid in cement sand mortar 1:6 in first storey upto 4 metres above plinth level (cum)</t>
  </si>
  <si>
    <t>Brick work in Super Structure for 9" thick wall</t>
  </si>
  <si>
    <t>115 mm thick brick wall with every fourth course reinforced with hoop iron laid in  1 :4 cement sand mortar in super structure (cum)</t>
  </si>
  <si>
    <t>Brick work in Super Structure for 4-1/2" thick wall</t>
  </si>
  <si>
    <t>10.14 &amp; 10.46</t>
  </si>
  <si>
    <t>Reinforced cement concrete M-20 and machine mix and vibrator but excluding steel reinforcement, centring and shuttering in Slab (cum)</t>
  </si>
  <si>
    <t>R.C.C. Work in slab and beams. Rs 48/-+160/- per cum included for machine mix and vibrator. </t>
  </si>
  <si>
    <t>Mumty (sq m)</t>
  </si>
  <si>
    <t>Covered area rate L.S.</t>
  </si>
  <si>
    <t>17.15 ii (A)</t>
  </si>
  <si>
    <t>Chowkats of commercial hard wood such as Hollock confirming to ISI specification no 1003 m kiln seasoned of doors and windows including iron hold fasts, corner straps cleats, stops, bolts for hold fasts etc, complete fixed in position (Section 60mm x 150mm) Double rebate (m.)</t>
  </si>
  <si>
    <t>17.15 ii (B)</t>
  </si>
  <si>
    <t>Single Rebate (m.) Chokhat</t>
  </si>
  <si>
    <t>Factory manufactured flush door fixed in position iron hinges, etc (excluding the cost of any fittings other than specified above but including labour for fixing the same in position (Code : II Revision IS-2191 Part-I) 1973 (sq m)</t>
  </si>
  <si>
    <t>Providing and fixing commercial plywood 18mm thick (Sq m) Cup Board and side board</t>
  </si>
  <si>
    <t>Preparation of concrete or plastered surfaces for painting or oil-bound distemper including
sand papering the surface applying one coat of linseed oil and filling with approved quality
filler, consisting of white lead, linseed-oil varnish and chalk mitti including finishing the surface to the required finish complete.</t>
  </si>
  <si>
    <t>Finishing walls with exterior decorative cement based paint such as snowcem, robbiacem etc. two coats to give an even shade</t>
  </si>
  <si>
    <t>Reinforced cement concrete 1:2:4 machine mixed but excluding steel reinforcement, centring and shuttering in shelves (cum.)</t>
  </si>
  <si>
    <t>Kitchen shelf </t>
  </si>
  <si>
    <t>Wrought iron and mild steel ladders, framed grills, grating etc. with ends of bars, riveted or welded or forged, framed window guards, barred iron doors, stair case, iron railing including cost of bolts and nuts or screws or welding rod, complete fixed in position (Qtl)</t>
  </si>
  <si>
    <t>Window grill and Stair railing</t>
  </si>
  <si>
    <t>17.15 (1)</t>
  </si>
  <si>
    <t>Deodar wood chowkats including iron hold fasts iron hinges corner straps clears, stops wooden knobs fixed in position. (sqm)</t>
  </si>
  <si>
    <t>Hold fasts included doors and windows</t>
  </si>
  <si>
    <t>17.26 (3)</t>
  </si>
  <si>
    <t>5.5 mm thick Plain glass (Indian ) (sqm)</t>
  </si>
  <si>
    <t>Glass in windows</t>
  </si>
  <si>
    <t>Cold twisted deformed (Ribbed/ Tor Steel Bar) Bars Fe 500 grade as per IS 1786-1985, for R.C.C works, where not including in the complete rate of RCC including bending and placing in position complete (Slab steel fe500) (Qtl)</t>
  </si>
  <si>
    <t>Columns, Beams, Slab  etc steel </t>
  </si>
  <si>
    <t>10 mm thick cement plaster 1:4 on (sq m) inside</t>
  </si>
  <si>
    <t>Plaster work inside</t>
  </si>
  <si>
    <t>12.5 mm thick cement plaster 1:4 (sq m) outside</t>
  </si>
  <si>
    <t>Plaster work outside</t>
  </si>
  <si>
    <t>Terracing consisting of tiles 22.86x11.43x3.83cm laid over 25 mm mud plaster 7.5 cm mud filling on another layer of 25mm mud plaster including two coats of bitumen laid hot at 1.65 Kg/sqm top of RCC slab including grouting with cement sand mortar 1:4 and top surface to be left clean after wire brushing etc (sq m.)</t>
  </si>
  <si>
    <t>Tile terracing</t>
  </si>
  <si>
    <t>Cement concrete 1:2:4 gola 10cm x 10cm concave quadrant along junction of roofs with parapet wall finished smooth, where specially specified (m)</t>
  </si>
  <si>
    <t>14.76b</t>
  </si>
  <si>
    <t>White marble tiles with grey streaks arranged from Markrana, Doongri, Adanga and Chak Doongri veined of 15 mm to 20 mm thick in risers of skirting dado, pillars and wall lining including matching the 1:3 and jointed neat cement slurry including the cost of cramps labour for fixing cramps pins and dowels etc. including rubbing and polishing complete in all respecSlabs sizes 30cm x 30cm to 45 cm x60 cm (Sq m)</t>
  </si>
  <si>
    <t>Kota stone tile flooring 20mm to 30 mm thick over 12.5mm thick base of cement mortar 1:3 (1 cement, 3 Sand) laid and jointed with neat cement slurry, mixed with pigment to match the shade of stone including rubbing and polishing (Sq m) in Porch</t>
  </si>
  <si>
    <t>Porch flooring</t>
  </si>
  <si>
    <t>Kota stone tiles 20mm thick in skirting risers of steps, dado walls and pillars laid in 12.5mm thick cement mortar 1:3 (1 cement 3 coarse sand) and jointed with neat cement slurry mixed with pigment to match the shade of stone, including rubbing and polishing (sq m)  in rooms etc</t>
  </si>
  <si>
    <t>White glazed tiles 10 cm x 10 cm and 6 mm thick in skirting and dado on 12 mm thick cement plaster 1:3 in base and joined with white cement slurry in joints including bevelled corners (Sq m)</t>
  </si>
  <si>
    <t>Skirting </t>
  </si>
  <si>
    <t>Total (A)</t>
  </si>
  <si>
    <t>Sanitary and Water supply</t>
  </si>
  <si>
    <t> ( B )</t>
  </si>
  <si>
    <t>Electrical Work</t>
  </si>
  <si>
    <t>( C )</t>
  </si>
  <si>
    <t>A+B+C</t>
  </si>
  <si>
    <t>Miscelleneous </t>
  </si>
  <si>
    <t>G Total</t>
  </si>
  <si>
    <t>Lakhs (say)</t>
  </si>
  <si>
    <t>Total Estimated Cost</t>
  </si>
  <si>
    <t>Lakhs</t>
  </si>
  <si>
    <t>Rupees Fifty two thousands and forty one thousands only</t>
  </si>
</sst>
</file>

<file path=xl/styles.xml><?xml version="1.0" encoding="utf-8"?>
<styleSheet xmlns="http://schemas.openxmlformats.org/spreadsheetml/2006/main">
  <numFmts count="3">
    <numFmt formatCode="GENERAL" numFmtId="164"/>
    <numFmt formatCode="#,##0.00" numFmtId="165"/>
    <numFmt formatCode="GENERAL" numFmtId="166"/>
  </numFmts>
  <fonts count="13">
    <font>
      <sz val="12"/>
      <color rgb="FF000000"/>
      <name val="Calibri"/>
      <family val="2"/>
      <charset val="1"/>
    </font>
    <font>
      <sz val="10"/>
      <name val="Arial"/>
      <family val="0"/>
    </font>
    <font>
      <sz val="10"/>
      <name val="Arial"/>
      <family val="0"/>
    </font>
    <font>
      <sz val="10"/>
      <name val="Arial"/>
      <family val="0"/>
    </font>
    <font>
      <b val="true"/>
      <i val="true"/>
      <u val="single"/>
      <sz val="12"/>
      <color rgb="FF000000"/>
      <name val="Calibri"/>
      <family val="2"/>
      <charset val="1"/>
    </font>
    <font>
      <sz val="10"/>
      <color rgb="FF000000"/>
      <name val="Courier New"/>
      <family val="3"/>
      <charset val="1"/>
    </font>
    <font>
      <b val="true"/>
      <i val="true"/>
      <sz val="16"/>
      <color rgb="FF000000"/>
      <name val="Calibri"/>
      <family val="2"/>
      <charset val="1"/>
    </font>
    <font>
      <sz val="12"/>
      <color rgb="FF000000"/>
      <name val="Times New Roman"/>
      <family val="1"/>
      <charset val="1"/>
    </font>
    <font>
      <b val="true"/>
      <sz val="10"/>
      <color rgb="FF000000"/>
      <name val="Times New Roman"/>
      <family val="1"/>
      <charset val="1"/>
    </font>
    <font>
      <sz val="8"/>
      <color rgb="FF000000"/>
      <name val="Calibri"/>
      <family val="2"/>
      <charset val="1"/>
    </font>
    <font>
      <sz val="10"/>
      <color rgb="FF000000"/>
      <name val="Times New Roman"/>
      <family val="1"/>
      <charset val="1"/>
    </font>
    <font>
      <sz val="10"/>
      <color rgb="FF000000"/>
      <name val="Calibri"/>
      <family val="2"/>
      <charset val="1"/>
    </font>
    <font>
      <b val="true"/>
      <sz val="10"/>
      <color rgb="FF000000"/>
      <name val="Calibri"/>
      <family val="2"/>
      <charset val="1"/>
    </font>
  </fonts>
  <fills count="2">
    <fill>
      <patternFill patternType="none"/>
    </fill>
    <fill>
      <patternFill patternType="gray125"/>
    </fill>
  </fills>
  <borders count="2">
    <border diagonalDown="false" diagonalUp="false">
      <left/>
      <right/>
      <top/>
      <bottom/>
      <diagonal/>
    </border>
    <border diagonalDown="false" diagonalUp="false">
      <left style="thin"/>
      <right style="thin"/>
      <top style="thin"/>
      <bottom style="thin"/>
      <diagonal/>
    </border>
  </borders>
  <cellStyleXfs count="22">
    <xf applyAlignment="true" applyBorder="true" applyFont="true" applyProtection="true" borderId="0" fillId="0" fontId="0" numFmtId="164">
      <alignment horizontal="justify" indent="0" shrinkToFit="false" textRotation="0" vertical="top" wrapText="tru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xf applyAlignment="true" applyBorder="true" applyFont="true" applyProtection="true" borderId="0" fillId="0" fontId="4" numFmtId="164">
      <alignment horizontal="justify" indent="0" shrinkToFit="false" textRotation="0" vertical="top" wrapText="true"/>
      <protection hidden="false" locked="true"/>
    </xf>
    <xf applyAlignment="true" applyBorder="true" applyFont="true" applyProtection="true" borderId="1" fillId="0" fontId="5" numFmtId="165">
      <alignment horizontal="justify" indent="0" shrinkToFit="false" textRotation="0" vertical="top" wrapText="true"/>
      <protection hidden="false" locked="true"/>
    </xf>
  </cellStyleXfs>
  <cellXfs count="15">
    <xf applyAlignment="false" applyBorder="false" applyFont="false" applyProtection="false" borderId="0" fillId="0" fontId="0" numFmtId="164" xfId="0">
      <alignment horizontal="justify" indent="0" shrinkToFit="false" textRotation="0" vertical="top" wrapText="true"/>
      <protection hidden="false" locked="true"/>
    </xf>
    <xf applyAlignment="true" applyBorder="true" applyFont="true" applyProtection="false" borderId="0" fillId="0" fontId="6" numFmtId="164" xfId="20">
      <alignment horizontal="center" indent="0" shrinkToFit="false" textRotation="0" vertical="top" wrapText="true"/>
      <protection hidden="false" locked="true"/>
    </xf>
    <xf applyAlignment="false" applyBorder="true" applyFont="true" applyProtection="false" borderId="0" fillId="0" fontId="7" numFmtId="164" xfId="0">
      <alignment horizontal="justify" indent="0" shrinkToFit="false" textRotation="0" vertical="top" wrapText="true"/>
      <protection hidden="false" locked="true"/>
    </xf>
    <xf applyAlignment="false" applyBorder="true" applyFont="true" applyProtection="false" borderId="1" fillId="0" fontId="8" numFmtId="164" xfId="0">
      <alignment horizontal="justify" indent="0" shrinkToFit="false" textRotation="0" vertical="top" wrapText="true"/>
      <protection hidden="false" locked="true"/>
    </xf>
    <xf applyAlignment="false" applyBorder="false" applyFont="true" applyProtection="false" borderId="0" fillId="0" fontId="4" numFmtId="164" xfId="20">
      <alignment horizontal="justify" indent="0" shrinkToFit="false" textRotation="0" vertical="top" wrapText="true"/>
      <protection hidden="false" locked="true"/>
    </xf>
    <xf applyAlignment="false" applyBorder="true" applyFont="true" applyProtection="false" borderId="1" fillId="0" fontId="9" numFmtId="164" xfId="0">
      <alignment horizontal="justify" indent="0" shrinkToFit="false" textRotation="0" vertical="top" wrapText="true"/>
      <protection hidden="false" locked="true"/>
    </xf>
    <xf applyAlignment="false" applyBorder="true" applyFont="true" applyProtection="false" borderId="1" fillId="0" fontId="10" numFmtId="164" xfId="0">
      <alignment horizontal="justify" indent="0" shrinkToFit="false" textRotation="0" vertical="top" wrapText="true"/>
      <protection hidden="false" locked="true"/>
    </xf>
    <xf applyAlignment="true" applyBorder="true" applyFont="true" applyProtection="false" borderId="1" fillId="0" fontId="5" numFmtId="164" xfId="0">
      <alignment horizontal="right" indent="0" shrinkToFit="false" textRotation="0" vertical="top" wrapText="true"/>
      <protection hidden="false" locked="true"/>
    </xf>
    <xf applyAlignment="false" applyBorder="false" applyFont="false" applyProtection="false" borderId="1" fillId="0" fontId="5" numFmtId="165" xfId="21">
      <alignment horizontal="justify" indent="0" shrinkToFit="false" textRotation="0" vertical="top" wrapText="true"/>
      <protection hidden="false" locked="true"/>
    </xf>
    <xf applyAlignment="false" applyBorder="false" applyFont="true" applyProtection="false" borderId="0" fillId="0" fontId="9" numFmtId="164" xfId="0">
      <alignment horizontal="justify" indent="0" shrinkToFit="false" textRotation="0" vertical="top" wrapText="true"/>
      <protection hidden="false" locked="true"/>
    </xf>
    <xf applyAlignment="false" applyBorder="false" applyFont="true" applyProtection="false" borderId="0" fillId="0" fontId="11" numFmtId="164" xfId="0">
      <alignment horizontal="justify" indent="0" shrinkToFit="false" textRotation="0" vertical="top" wrapText="true"/>
      <protection hidden="false" locked="true"/>
    </xf>
    <xf applyAlignment="false" applyBorder="false" applyFont="true" applyProtection="false" borderId="0" fillId="0" fontId="12" numFmtId="164" xfId="0">
      <alignment horizontal="justify" indent="0" shrinkToFit="false" textRotation="0" vertical="top" wrapText="true"/>
      <protection hidden="false" locked="true"/>
    </xf>
    <xf applyAlignment="false" applyBorder="false" applyFont="true" applyProtection="false" borderId="0" fillId="0" fontId="0" numFmtId="164" xfId="0">
      <alignment horizontal="justify" indent="0" shrinkToFit="false" textRotation="0" vertical="top" wrapText="true"/>
      <protection hidden="false" locked="true"/>
    </xf>
    <xf applyAlignment="false" applyBorder="false" applyFont="false" applyProtection="false" borderId="0" fillId="0" fontId="0" numFmtId="166" xfId="0">
      <alignment horizontal="justify" indent="0" shrinkToFit="false" textRotation="0" vertical="top" wrapText="true"/>
      <protection hidden="false" locked="true"/>
    </xf>
    <xf applyAlignment="true" applyBorder="false" applyFont="true" applyProtection="false" borderId="0" fillId="0" fontId="0" numFmtId="164" xfId="0">
      <alignment horizontal="left" indent="0" shrinkToFit="false" textRotation="0" vertical="top" wrapText="true"/>
      <protection hidden="false" locked="true"/>
    </xf>
  </cellXfs>
  <cellStyles count="8">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 builtinId="54" customBuiltin="true" name="TableStyleLight1" xfId="20"/>
    <cellStyle builtinId="54" customBuiltin="true" name="IR" xfId="21"/>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H46"/>
  <sheetViews>
    <sheetView colorId="64" defaultGridColor="true" rightToLeft="false" showFormulas="false" showGridLines="true" showOutlineSymbols="true" showRowColHeaders="true" showZeros="true" tabSelected="true" topLeftCell="A1" view="pageBreakPreview" windowProtection="false" workbookViewId="0" zoomScale="120" zoomScaleNormal="80" zoomScalePageLayoutView="120">
      <selection activeCell="H1" activeCellId="0" pane="topLeft" sqref="H1"/>
    </sheetView>
  </sheetViews>
  <sheetFormatPr defaultRowHeight="14.5"/>
  <cols>
    <col collapsed="false" hidden="false" max="1" min="1" style="0" width="3.25185185185185"/>
    <col collapsed="false" hidden="false" max="2" min="2" style="0" width="5.02962962962963"/>
    <col collapsed="false" hidden="false" max="3" min="3" style="0" width="24.3555555555556"/>
    <col collapsed="false" hidden="false" max="4" min="4" style="0" width="6.61111111111111"/>
    <col collapsed="false" hidden="false" max="5" min="5" style="0" width="6.02222222222222"/>
    <col collapsed="false" hidden="false" max="6" min="6" style="0" width="6.57777777777778"/>
    <col collapsed="false" hidden="false" max="7" min="7" style="0" width="10.1962962962963"/>
    <col collapsed="false" hidden="false" max="8" min="8" style="0" width="10.562962962963"/>
    <col collapsed="false" hidden="false" max="1025" min="9" style="0" width="11"/>
  </cols>
  <sheetData>
    <row collapsed="false" customFormat="false" customHeight="true" hidden="false" ht="41" outlineLevel="0" r="1">
      <c r="A1" s="1" t="s">
        <v>0</v>
      </c>
      <c r="B1" s="1"/>
      <c r="C1" s="1"/>
      <c r="D1" s="1"/>
      <c r="E1" s="1"/>
      <c r="F1" s="1"/>
      <c r="G1" s="1"/>
      <c r="H1" s="1"/>
    </row>
    <row collapsed="false" customFormat="false" customHeight="true" hidden="false" ht="14.9" outlineLevel="0" r="2">
      <c r="B2" s="2" t="s">
        <v>1</v>
      </c>
      <c r="C2" s="2"/>
      <c r="D2" s="2"/>
      <c r="E2" s="2"/>
      <c r="F2" s="2"/>
      <c r="G2" s="2"/>
    </row>
    <row collapsed="false" customFormat="true" customHeight="false" hidden="false" ht="24.85" outlineLevel="0" r="3" s="4">
      <c r="A3" s="3" t="s">
        <v>2</v>
      </c>
      <c r="B3" s="3" t="s">
        <v>3</v>
      </c>
      <c r="C3" s="3" t="s">
        <v>4</v>
      </c>
      <c r="D3" s="3" t="s">
        <v>5</v>
      </c>
      <c r="E3" s="3" t="s">
        <v>6</v>
      </c>
      <c r="F3" s="3" t="s">
        <v>7</v>
      </c>
      <c r="G3" s="3" t="s">
        <v>8</v>
      </c>
      <c r="H3" s="3" t="s">
        <v>9</v>
      </c>
    </row>
    <row collapsed="false" customFormat="false" customHeight="false" hidden="false" ht="83.95" outlineLevel="0" r="4">
      <c r="A4" s="5" t="n">
        <v>1</v>
      </c>
      <c r="B4" s="5" t="n">
        <v>6.6</v>
      </c>
      <c r="C4" s="6" t="s">
        <v>10</v>
      </c>
      <c r="D4" s="7" t="n">
        <v>330</v>
      </c>
      <c r="E4" s="7" t="n">
        <v>66.28</v>
      </c>
      <c r="F4" s="7" t="n">
        <v>12</v>
      </c>
      <c r="G4" s="8" t="n">
        <f aca="false">(E4+(E4*F4/100))*D4</f>
        <v>24497.088</v>
      </c>
      <c r="H4" s="6" t="s">
        <v>11</v>
      </c>
    </row>
    <row collapsed="false" customFormat="false" customHeight="false" hidden="false" ht="14.5" outlineLevel="0" r="5">
      <c r="A5" s="5" t="n">
        <v>2</v>
      </c>
      <c r="B5" s="5" t="s">
        <v>12</v>
      </c>
      <c r="C5" s="6" t="s">
        <v>13</v>
      </c>
      <c r="D5" s="7" t="n">
        <v>1626.26</v>
      </c>
      <c r="E5" s="7" t="n">
        <v>25</v>
      </c>
      <c r="F5" s="7"/>
      <c r="G5" s="8" t="n">
        <f aca="false">(E5+(E5*F5/100))*D5</f>
        <v>40656.5</v>
      </c>
      <c r="H5" s="6"/>
    </row>
    <row collapsed="false" customFormat="false" customHeight="false" hidden="false" ht="36.65" outlineLevel="0" r="6">
      <c r="A6" s="5" t="n">
        <v>3</v>
      </c>
      <c r="B6" s="5" t="s">
        <v>14</v>
      </c>
      <c r="C6" s="6" t="s">
        <v>15</v>
      </c>
      <c r="D6" s="7" t="n">
        <v>35</v>
      </c>
      <c r="E6" s="7" t="n">
        <v>1767.37</v>
      </c>
      <c r="F6" s="7" t="n">
        <v>18</v>
      </c>
      <c r="G6" s="8" t="n">
        <f aca="false">(E6+(E6*F6/100))*D6</f>
        <v>72992.381</v>
      </c>
      <c r="H6" s="6" t="s">
        <v>16</v>
      </c>
    </row>
    <row collapsed="false" customFormat="false" customHeight="false" hidden="false" ht="83.95" outlineLevel="0" r="7">
      <c r="A7" s="5" t="n">
        <v>4</v>
      </c>
      <c r="B7" s="5" t="s">
        <v>17</v>
      </c>
      <c r="C7" s="6" t="s">
        <v>18</v>
      </c>
      <c r="D7" s="7" t="n">
        <v>66</v>
      </c>
      <c r="E7" s="7" t="n">
        <v>23.72</v>
      </c>
      <c r="F7" s="7" t="n">
        <v>12</v>
      </c>
      <c r="G7" s="8" t="n">
        <f aca="false">(E7+(E7*F7/100))*D7</f>
        <v>1753.3824</v>
      </c>
      <c r="H7" s="6" t="s">
        <v>19</v>
      </c>
    </row>
    <row collapsed="false" customFormat="false" customHeight="false" hidden="false" ht="95.75" outlineLevel="0" r="8">
      <c r="A8" s="5" t="n">
        <v>5</v>
      </c>
      <c r="B8" s="5" t="s">
        <v>20</v>
      </c>
      <c r="C8" s="6" t="s">
        <v>21</v>
      </c>
      <c r="D8" s="7" t="n">
        <v>4.25</v>
      </c>
      <c r="E8" s="7" t="n">
        <v>42.35</v>
      </c>
      <c r="F8" s="7" t="n">
        <v>12</v>
      </c>
      <c r="G8" s="8" t="n">
        <f aca="false">(E8+(E8*F8/100))*D8</f>
        <v>201.586</v>
      </c>
      <c r="H8" s="6"/>
    </row>
    <row collapsed="false" customFormat="false" customHeight="false" hidden="false" ht="83.95" outlineLevel="0" r="9">
      <c r="A9" s="5" t="n">
        <v>6</v>
      </c>
      <c r="B9" s="5" t="n">
        <v>10.15</v>
      </c>
      <c r="C9" s="6" t="s">
        <v>22</v>
      </c>
      <c r="D9" s="7" t="n">
        <v>56</v>
      </c>
      <c r="E9" s="7" t="n">
        <v>3580.85</v>
      </c>
      <c r="F9" s="7" t="n">
        <v>18</v>
      </c>
      <c r="G9" s="8" t="n">
        <f aca="false">(E9+(E9*F9/100))*D9</f>
        <v>236622.568</v>
      </c>
      <c r="H9" s="6" t="s">
        <v>23</v>
      </c>
    </row>
    <row collapsed="false" customFormat="false" customHeight="false" hidden="false" ht="36.65" outlineLevel="0" r="10">
      <c r="A10" s="5" t="n">
        <v>7</v>
      </c>
      <c r="B10" s="5" t="n">
        <v>11.17</v>
      </c>
      <c r="C10" s="6" t="s">
        <v>24</v>
      </c>
      <c r="D10" s="7" t="n">
        <v>90</v>
      </c>
      <c r="E10" s="7" t="n">
        <v>2572.89</v>
      </c>
      <c r="F10" s="7" t="n">
        <v>35</v>
      </c>
      <c r="G10" s="8" t="n">
        <f aca="false">(E10+(E10*F10/100))*D10</f>
        <v>312606.135</v>
      </c>
      <c r="H10" s="6" t="s">
        <v>25</v>
      </c>
    </row>
    <row collapsed="false" customFormat="false" customHeight="false" hidden="false" ht="48.5" outlineLevel="0" r="11">
      <c r="A11" s="5" t="n">
        <v>8</v>
      </c>
      <c r="B11" s="5" t="n">
        <v>10.28</v>
      </c>
      <c r="C11" s="6" t="s">
        <v>26</v>
      </c>
      <c r="D11" s="7" t="n">
        <v>26</v>
      </c>
      <c r="E11" s="7" t="n">
        <v>202.79</v>
      </c>
      <c r="F11" s="7" t="n">
        <v>18</v>
      </c>
      <c r="G11" s="8" t="n">
        <f aca="false">(E11+(E11*F11/100))*D11</f>
        <v>6221.5972</v>
      </c>
      <c r="H11" s="6"/>
    </row>
    <row collapsed="false" customFormat="false" customHeight="false" hidden="false" ht="83.95" outlineLevel="0" r="12">
      <c r="A12" s="5" t="n">
        <v>9</v>
      </c>
      <c r="B12" s="5" t="s">
        <v>27</v>
      </c>
      <c r="C12" s="6" t="s">
        <v>28</v>
      </c>
      <c r="D12" s="7" t="n">
        <v>10</v>
      </c>
      <c r="E12" s="7" t="n">
        <v>3289.46</v>
      </c>
      <c r="F12" s="7" t="n">
        <v>18</v>
      </c>
      <c r="G12" s="8" t="n">
        <f aca="false">(E12+(E12*F12/100))*D12</f>
        <v>38815.628</v>
      </c>
      <c r="H12" s="6" t="s">
        <v>29</v>
      </c>
    </row>
    <row collapsed="false" customFormat="false" customHeight="false" hidden="false" ht="36.65" outlineLevel="0" r="13">
      <c r="A13" s="5" t="n">
        <v>10</v>
      </c>
      <c r="B13" s="5" t="n">
        <v>11.4</v>
      </c>
      <c r="C13" s="6" t="s">
        <v>30</v>
      </c>
      <c r="D13" s="7" t="n">
        <v>42.13</v>
      </c>
      <c r="E13" s="7" t="n">
        <v>2595.23</v>
      </c>
      <c r="F13" s="7" t="n">
        <v>35</v>
      </c>
      <c r="G13" s="8" t="n">
        <f aca="false">(E13+(E13*F13/100))*D13</f>
        <v>147605.003865</v>
      </c>
      <c r="H13" s="6" t="s">
        <v>31</v>
      </c>
    </row>
    <row collapsed="false" customFormat="false" customHeight="false" hidden="false" ht="36.65" outlineLevel="0" r="14">
      <c r="A14" s="5" t="n">
        <v>11</v>
      </c>
      <c r="B14" s="5" t="n">
        <v>11.34</v>
      </c>
      <c r="C14" s="6" t="s">
        <v>32</v>
      </c>
      <c r="D14" s="7" t="n">
        <v>42.13</v>
      </c>
      <c r="E14" s="7" t="n">
        <v>374.81</v>
      </c>
      <c r="F14" s="7" t="n">
        <v>35</v>
      </c>
      <c r="G14" s="8" t="n">
        <f aca="false">(E14+(E14*F14/100))*D14</f>
        <v>21317.506155</v>
      </c>
      <c r="H14" s="6" t="s">
        <v>33</v>
      </c>
    </row>
    <row collapsed="false" customFormat="false" customHeight="false" hidden="false" ht="72.1" outlineLevel="0" r="15">
      <c r="A15" s="5" t="n">
        <v>12</v>
      </c>
      <c r="B15" s="5" t="s">
        <v>34</v>
      </c>
      <c r="C15" s="6" t="s">
        <v>35</v>
      </c>
      <c r="D15" s="7" t="n">
        <v>50</v>
      </c>
      <c r="E15" s="7" t="n">
        <v>3289.46</v>
      </c>
      <c r="F15" s="7" t="n">
        <v>18</v>
      </c>
      <c r="G15" s="8" t="n">
        <f aca="false">(E15+(E15*F15/100))*D15</f>
        <v>194078.14</v>
      </c>
      <c r="H15" s="6" t="s">
        <v>36</v>
      </c>
    </row>
    <row collapsed="false" customFormat="false" customHeight="false" hidden="false" ht="24.85" outlineLevel="0" r="16">
      <c r="A16" s="5" t="n">
        <v>13</v>
      </c>
      <c r="B16" s="5" t="s">
        <v>12</v>
      </c>
      <c r="C16" s="6" t="s">
        <v>37</v>
      </c>
      <c r="D16" s="7" t="n">
        <v>3.5</v>
      </c>
      <c r="E16" s="7" t="n">
        <v>3081.46</v>
      </c>
      <c r="F16" s="7" t="n">
        <v>18</v>
      </c>
      <c r="G16" s="8" t="n">
        <f aca="false">(E16+(E16*F16/100))*D16</f>
        <v>12726.4298</v>
      </c>
      <c r="H16" s="6" t="s">
        <v>38</v>
      </c>
    </row>
    <row collapsed="false" customFormat="false" customHeight="false" hidden="false" ht="83.95" outlineLevel="0" r="17">
      <c r="A17" s="5" t="n">
        <v>14</v>
      </c>
      <c r="B17" s="5" t="s">
        <v>39</v>
      </c>
      <c r="C17" s="6" t="s">
        <v>40</v>
      </c>
      <c r="D17" s="7" t="n">
        <v>300</v>
      </c>
      <c r="E17" s="7" t="n">
        <v>616.05</v>
      </c>
      <c r="F17" s="7" t="n">
        <v>15</v>
      </c>
      <c r="G17" s="8" t="n">
        <f aca="false">(E17+(E17*F17/100))*D17</f>
        <v>212537.25</v>
      </c>
      <c r="H17" s="6"/>
    </row>
    <row collapsed="false" customFormat="false" customHeight="false" hidden="false" ht="22.35" outlineLevel="0" r="18">
      <c r="A18" s="5" t="n">
        <v>15</v>
      </c>
      <c r="B18" s="5" t="s">
        <v>41</v>
      </c>
      <c r="C18" s="6" t="s">
        <v>42</v>
      </c>
      <c r="D18" s="7" t="n">
        <v>131</v>
      </c>
      <c r="E18" s="7" t="n">
        <v>452.76</v>
      </c>
      <c r="F18" s="7" t="n">
        <v>15</v>
      </c>
      <c r="G18" s="8" t="n">
        <f aca="false">(E18+(E18*F18/100))*D18</f>
        <v>68208.294</v>
      </c>
      <c r="H18" s="6"/>
    </row>
    <row collapsed="false" customFormat="false" customHeight="false" hidden="false" ht="72.1" outlineLevel="0" r="19">
      <c r="A19" s="5" t="n">
        <v>16</v>
      </c>
      <c r="B19" s="5" t="n">
        <v>17.27</v>
      </c>
      <c r="C19" s="6" t="s">
        <v>43</v>
      </c>
      <c r="D19" s="7" t="n">
        <v>65</v>
      </c>
      <c r="E19" s="7" t="n">
        <v>2442.02</v>
      </c>
      <c r="F19" s="7" t="n">
        <v>40</v>
      </c>
      <c r="G19" s="8" t="n">
        <f aca="false">(E19+(E19*F19/100))*D19</f>
        <v>222223.82</v>
      </c>
      <c r="H19" s="6"/>
    </row>
    <row collapsed="false" customFormat="false" customHeight="false" hidden="false" ht="36.65" outlineLevel="0" r="20">
      <c r="A20" s="5" t="n">
        <v>17</v>
      </c>
      <c r="B20" s="5" t="n">
        <v>17.51</v>
      </c>
      <c r="C20" s="6" t="s">
        <v>44</v>
      </c>
      <c r="D20" s="7" t="n">
        <v>21</v>
      </c>
      <c r="E20" s="7" t="n">
        <v>1014.08</v>
      </c>
      <c r="F20" s="7" t="n">
        <v>12</v>
      </c>
      <c r="G20" s="8" t="n">
        <f aca="false">(E20+(E20*F20/100))*D20</f>
        <v>23851.1616</v>
      </c>
      <c r="H20" s="6"/>
    </row>
    <row collapsed="false" customFormat="false" customHeight="false" hidden="false" ht="101.95" outlineLevel="0" r="21">
      <c r="A21" s="5" t="n">
        <v>18</v>
      </c>
      <c r="B21" s="5" t="n">
        <v>16.7</v>
      </c>
      <c r="C21" s="6" t="s">
        <v>45</v>
      </c>
      <c r="D21" s="7" t="n">
        <v>1600</v>
      </c>
      <c r="E21" s="7" t="n">
        <v>25.02</v>
      </c>
      <c r="F21" s="7" t="n">
        <v>12</v>
      </c>
      <c r="G21" s="8" t="n">
        <f aca="false">(E21+(E21*F21/100))*D21</f>
        <v>44835.84</v>
      </c>
      <c r="H21" s="6"/>
    </row>
    <row collapsed="false" customFormat="false" customHeight="false" hidden="false" ht="48.5" outlineLevel="0" r="22">
      <c r="A22" s="5" t="n">
        <v>19</v>
      </c>
      <c r="B22" s="5" t="n">
        <v>16.14</v>
      </c>
      <c r="C22" s="6" t="s">
        <v>46</v>
      </c>
      <c r="D22" s="7" t="n">
        <v>1600</v>
      </c>
      <c r="E22" s="7" t="n">
        <v>83.68</v>
      </c>
      <c r="F22" s="7" t="n">
        <v>15</v>
      </c>
      <c r="G22" s="8" t="n">
        <f aca="false">(E22+(E22*F22/100))*D22</f>
        <v>153971.2</v>
      </c>
      <c r="H22" s="6"/>
    </row>
    <row collapsed="false" customFormat="false" customHeight="false" hidden="false" ht="36.65" outlineLevel="0" r="23">
      <c r="A23" s="5" t="n">
        <v>20</v>
      </c>
      <c r="B23" s="5" t="n">
        <v>10.14</v>
      </c>
      <c r="C23" s="6" t="s">
        <v>47</v>
      </c>
      <c r="D23" s="7" t="n">
        <v>2</v>
      </c>
      <c r="E23" s="7" t="n">
        <v>3081.46</v>
      </c>
      <c r="F23" s="7" t="n">
        <v>18</v>
      </c>
      <c r="G23" s="8" t="n">
        <f aca="false">(E23+(E23*F23/100))*D23</f>
        <v>7272.2456</v>
      </c>
      <c r="H23" s="6" t="s">
        <v>48</v>
      </c>
    </row>
    <row collapsed="false" customFormat="false" customHeight="false" hidden="false" ht="72.1" outlineLevel="0" r="24">
      <c r="A24" s="5" t="n">
        <v>21</v>
      </c>
      <c r="B24" s="5" t="n">
        <v>18.4</v>
      </c>
      <c r="C24" s="6" t="s">
        <v>49</v>
      </c>
      <c r="D24" s="7" t="n">
        <v>5</v>
      </c>
      <c r="E24" s="7" t="n">
        <v>6894</v>
      </c>
      <c r="F24" s="7" t="n">
        <v>0</v>
      </c>
      <c r="G24" s="8" t="n">
        <f aca="false">(E24+(E24*F24/100))*D24</f>
        <v>34470</v>
      </c>
      <c r="H24" s="6" t="s">
        <v>50</v>
      </c>
    </row>
    <row collapsed="false" customFormat="false" customHeight="false" hidden="false" ht="36.65" outlineLevel="0" r="25">
      <c r="A25" s="5" t="n">
        <v>22</v>
      </c>
      <c r="B25" s="5" t="s">
        <v>51</v>
      </c>
      <c r="C25" s="6" t="s">
        <v>52</v>
      </c>
      <c r="D25" s="7" t="n">
        <v>28</v>
      </c>
      <c r="E25" s="7" t="n">
        <v>824.76</v>
      </c>
      <c r="F25" s="7" t="n">
        <v>40</v>
      </c>
      <c r="G25" s="8" t="n">
        <f aca="false">(E25+(E25*F25/100))*D25</f>
        <v>32330.592</v>
      </c>
      <c r="H25" s="6" t="s">
        <v>53</v>
      </c>
    </row>
    <row collapsed="false" customFormat="false" customHeight="false" hidden="false" ht="22.35" outlineLevel="0" r="26">
      <c r="A26" s="5" t="n">
        <v>23</v>
      </c>
      <c r="B26" s="5" t="s">
        <v>54</v>
      </c>
      <c r="C26" s="6" t="s">
        <v>55</v>
      </c>
      <c r="D26" s="7" t="n">
        <v>70</v>
      </c>
      <c r="E26" s="7" t="n">
        <v>710.21</v>
      </c>
      <c r="F26" s="7" t="n">
        <v>35</v>
      </c>
      <c r="G26" s="8" t="n">
        <f aca="false">(E26+(E26*F26/100))*D26</f>
        <v>67114.845</v>
      </c>
      <c r="H26" s="6" t="s">
        <v>56</v>
      </c>
    </row>
    <row collapsed="false" customFormat="false" customHeight="false" hidden="false" ht="72.1" outlineLevel="0" r="27">
      <c r="A27" s="5" t="n">
        <v>24</v>
      </c>
      <c r="B27" s="5" t="n">
        <v>18.18</v>
      </c>
      <c r="C27" s="6" t="s">
        <v>57</v>
      </c>
      <c r="D27" s="7" t="n">
        <v>70</v>
      </c>
      <c r="E27" s="7" t="n">
        <v>5166.94</v>
      </c>
      <c r="F27" s="7" t="n">
        <v>16</v>
      </c>
      <c r="G27" s="8" t="n">
        <f aca="false">(E27+(E27*F27/100))*D27</f>
        <v>419555.528</v>
      </c>
      <c r="H27" s="6" t="s">
        <v>58</v>
      </c>
    </row>
    <row collapsed="false" customFormat="false" customHeight="false" hidden="false" ht="24.85" outlineLevel="0" r="28">
      <c r="A28" s="5" t="n">
        <v>25</v>
      </c>
      <c r="B28" s="5" t="n">
        <v>15.06</v>
      </c>
      <c r="C28" s="6" t="s">
        <v>59</v>
      </c>
      <c r="D28" s="7" t="n">
        <v>500</v>
      </c>
      <c r="E28" s="7" t="n">
        <v>65.33</v>
      </c>
      <c r="F28" s="7" t="n">
        <v>15</v>
      </c>
      <c r="G28" s="8" t="n">
        <f aca="false">(E28+(E28*F28/100))*D28</f>
        <v>37564.75</v>
      </c>
      <c r="H28" s="6" t="s">
        <v>60</v>
      </c>
    </row>
    <row collapsed="false" customFormat="false" customHeight="false" hidden="false" ht="24.85" outlineLevel="0" r="29">
      <c r="A29" s="5" t="n">
        <v>26</v>
      </c>
      <c r="B29" s="5" t="n">
        <v>15.07</v>
      </c>
      <c r="C29" s="6" t="s">
        <v>61</v>
      </c>
      <c r="D29" s="7" t="n">
        <v>1100</v>
      </c>
      <c r="E29" s="7" t="n">
        <v>107.18</v>
      </c>
      <c r="F29" s="7" t="n">
        <v>15</v>
      </c>
      <c r="G29" s="8" t="n">
        <f aca="false">(E29+(E29*F29/100))*D29</f>
        <v>135582.7</v>
      </c>
      <c r="H29" s="6" t="s">
        <v>62</v>
      </c>
    </row>
    <row collapsed="false" customFormat="false" customHeight="false" hidden="false" ht="95.75" outlineLevel="0" r="30">
      <c r="A30" s="5" t="n">
        <v>27</v>
      </c>
      <c r="B30" s="5" t="n">
        <v>13.13</v>
      </c>
      <c r="C30" s="6" t="s">
        <v>63</v>
      </c>
      <c r="D30" s="7" t="n">
        <v>358</v>
      </c>
      <c r="E30" s="7" t="n">
        <v>369.23</v>
      </c>
      <c r="F30" s="7" t="n">
        <v>35</v>
      </c>
      <c r="G30" s="8" t="n">
        <f aca="false">(E30+(E30*F30/100))*D30</f>
        <v>178448.859</v>
      </c>
      <c r="H30" s="6" t="s">
        <v>64</v>
      </c>
    </row>
    <row collapsed="false" customFormat="false" customHeight="false" hidden="false" ht="48.5" outlineLevel="0" r="31">
      <c r="A31" s="5" t="n">
        <v>28</v>
      </c>
      <c r="B31" s="5" t="n">
        <v>13.55</v>
      </c>
      <c r="C31" s="6" t="s">
        <v>65</v>
      </c>
      <c r="D31" s="7" t="n">
        <v>94.49</v>
      </c>
      <c r="E31" s="7" t="n">
        <v>3081.46</v>
      </c>
      <c r="F31" s="7" t="n">
        <v>15</v>
      </c>
      <c r="G31" s="8" t="n">
        <f aca="false">(E31+(E31*F31/100))*D31</f>
        <v>334842.22871</v>
      </c>
      <c r="H31" s="6"/>
    </row>
    <row collapsed="false" customFormat="false" customHeight="false" hidden="false" ht="119.4" outlineLevel="0" r="32">
      <c r="A32" s="5" t="n">
        <v>29</v>
      </c>
      <c r="B32" s="5" t="s">
        <v>66</v>
      </c>
      <c r="C32" s="6" t="s">
        <v>67</v>
      </c>
      <c r="D32" s="7" t="n">
        <v>260</v>
      </c>
      <c r="E32" s="7" t="n">
        <v>1345.26</v>
      </c>
      <c r="F32" s="7" t="n">
        <v>15</v>
      </c>
      <c r="G32" s="8" t="n">
        <f aca="false">(E32+(E32*F32/100))*D32</f>
        <v>402232.74</v>
      </c>
      <c r="H32" s="6"/>
    </row>
    <row collapsed="false" customFormat="false" customHeight="false" hidden="false" ht="79.6" outlineLevel="0" r="33">
      <c r="A33" s="5" t="n">
        <v>30</v>
      </c>
      <c r="B33" s="5" t="n">
        <v>14.88</v>
      </c>
      <c r="C33" s="6" t="s">
        <v>68</v>
      </c>
      <c r="D33" s="7" t="n">
        <v>20</v>
      </c>
      <c r="E33" s="7" t="n">
        <v>954.05</v>
      </c>
      <c r="F33" s="7" t="n">
        <v>25</v>
      </c>
      <c r="G33" s="8" t="n">
        <f aca="false">(E33+(E33*F33/100))*D33</f>
        <v>23851.25</v>
      </c>
      <c r="H33" s="6" t="s">
        <v>69</v>
      </c>
    </row>
    <row collapsed="false" customFormat="false" customHeight="false" hidden="false" ht="83.95" outlineLevel="0" r="34">
      <c r="A34" s="5" t="n">
        <v>31</v>
      </c>
      <c r="B34" s="5" t="n">
        <v>14.9</v>
      </c>
      <c r="C34" s="6" t="s">
        <v>70</v>
      </c>
      <c r="D34" s="7" t="n">
        <v>30</v>
      </c>
      <c r="E34" s="7" t="n">
        <v>977.51</v>
      </c>
      <c r="F34" s="7" t="n">
        <v>15</v>
      </c>
      <c r="G34" s="8" t="n">
        <f aca="false">(E34+(E34*F34/100))*D34</f>
        <v>33724.095</v>
      </c>
      <c r="H34" s="6"/>
    </row>
    <row collapsed="false" customFormat="false" customHeight="false" hidden="false" ht="60.3" outlineLevel="0" r="35">
      <c r="A35" s="5" t="n">
        <v>32</v>
      </c>
      <c r="B35" s="5" t="n">
        <v>14.8</v>
      </c>
      <c r="C35" s="6" t="s">
        <v>71</v>
      </c>
      <c r="D35" s="7" t="n">
        <v>150</v>
      </c>
      <c r="E35" s="7" t="n">
        <v>707.47</v>
      </c>
      <c r="F35" s="7" t="n">
        <v>15</v>
      </c>
      <c r="G35" s="8" t="n">
        <f aca="false">(E35+(E35*F35/100))*D35</f>
        <v>122038.575</v>
      </c>
      <c r="H35" s="6" t="s">
        <v>72</v>
      </c>
    </row>
    <row collapsed="false" customFormat="false" customHeight="false" hidden="false" ht="24.85" outlineLevel="0" r="36">
      <c r="A36" s="9"/>
      <c r="B36" s="9"/>
      <c r="C36" s="10"/>
      <c r="D36" s="10"/>
      <c r="E36" s="10"/>
      <c r="F36" s="11" t="s">
        <v>73</v>
      </c>
      <c r="G36" s="8" t="n">
        <f aca="false">SUM(G4:G35)</f>
        <v>3664749.91933</v>
      </c>
    </row>
    <row collapsed="false" customFormat="false" customHeight="false" hidden="false" ht="14.5" outlineLevel="0" r="37">
      <c r="A37" s="9"/>
      <c r="B37" s="9"/>
      <c r="G37" s="8"/>
    </row>
    <row collapsed="false" customFormat="false" customHeight="false" hidden="false" ht="14.5" outlineLevel="0" r="38">
      <c r="A38" s="5" t="n">
        <v>33</v>
      </c>
      <c r="B38" s="5"/>
      <c r="C38" s="6" t="s">
        <v>74</v>
      </c>
      <c r="D38" s="7"/>
      <c r="E38" s="7"/>
      <c r="F38" s="7"/>
      <c r="G38" s="8" t="n">
        <f aca="false">G36*0.15</f>
        <v>549712.4878995</v>
      </c>
      <c r="H38" s="6" t="s">
        <v>75</v>
      </c>
    </row>
    <row collapsed="false" customFormat="false" customHeight="false" hidden="false" ht="14.5" outlineLevel="0" r="39">
      <c r="A39" s="5" t="n">
        <v>34</v>
      </c>
      <c r="B39" s="5"/>
      <c r="C39" s="6" t="s">
        <v>76</v>
      </c>
      <c r="D39" s="7"/>
      <c r="E39" s="7"/>
      <c r="F39" s="7"/>
      <c r="G39" s="8" t="n">
        <f aca="false">G36*0.15</f>
        <v>549712.4878995</v>
      </c>
      <c r="H39" s="6" t="s">
        <v>77</v>
      </c>
    </row>
    <row collapsed="false" customFormat="false" customHeight="false" hidden="false" ht="24.85" outlineLevel="0" r="40">
      <c r="A40" s="9"/>
      <c r="B40" s="9"/>
      <c r="F40" s="12" t="s">
        <v>78</v>
      </c>
      <c r="G40" s="8" t="n">
        <f aca="false">G36+G38+G39</f>
        <v>4764174.895129</v>
      </c>
    </row>
    <row collapsed="false" customFormat="false" customHeight="false" hidden="false" ht="14.5" outlineLevel="0" r="41">
      <c r="A41" s="5" t="n">
        <v>36</v>
      </c>
      <c r="B41" s="5"/>
      <c r="C41" s="6" t="s">
        <v>79</v>
      </c>
      <c r="D41" s="7"/>
      <c r="E41" s="7"/>
      <c r="F41" s="7"/>
      <c r="G41" s="8" t="n">
        <f aca="false">0.1*G40</f>
        <v>476417.4895129</v>
      </c>
      <c r="H41" s="6"/>
    </row>
    <row collapsed="false" customFormat="false" customHeight="false" hidden="false" ht="24.85" outlineLevel="0" r="42">
      <c r="A42" s="5"/>
      <c r="B42" s="5"/>
      <c r="C42" s="6"/>
      <c r="D42" s="7"/>
      <c r="E42" s="7"/>
      <c r="F42" s="7" t="s">
        <v>80</v>
      </c>
      <c r="G42" s="8" t="n">
        <f aca="false">G40+G41</f>
        <v>5240592.3846419</v>
      </c>
      <c r="H42" s="6"/>
    </row>
    <row collapsed="false" customFormat="false" customHeight="false" hidden="false" ht="15.5" outlineLevel="0" r="43">
      <c r="G43" s="13" t="n">
        <f aca="false">ROUND(G42/100000,2)</f>
        <v>52.41</v>
      </c>
      <c r="H43" s="0" t="s">
        <v>81</v>
      </c>
    </row>
    <row collapsed="false" customFormat="false" customHeight="false" hidden="false" ht="15.5" outlineLevel="0" r="45">
      <c r="C45" s="0" t="s">
        <v>82</v>
      </c>
      <c r="D45" s="13" t="n">
        <f aca="false">G43</f>
        <v>52.41</v>
      </c>
      <c r="E45" s="0" t="s">
        <v>83</v>
      </c>
    </row>
    <row collapsed="false" customFormat="false" customHeight="true" hidden="false" ht="29.85" outlineLevel="0" r="46">
      <c r="D46" s="14" t="s">
        <v>84</v>
      </c>
      <c r="E46" s="14"/>
      <c r="F46" s="14"/>
      <c r="G46" s="14"/>
      <c r="H46" s="14"/>
    </row>
  </sheetData>
  <mergeCells count="3">
    <mergeCell ref="A1:H1"/>
    <mergeCell ref="B2:G2"/>
    <mergeCell ref="D46:H46"/>
  </mergeCells>
  <printOptions headings="false" gridLines="false" gridLinesSet="true" horizontalCentered="false" verticalCentered="false"/>
  <pageMargins left="0.25" right="0.25" top="0.75" bottom="0.75" header="0.511805555555555" footer="0.511805555555555"/>
  <pageSetup blackAndWhite="false" cellComments="none" copies="1" draft="false" firstPageNumber="0" fitToHeight="1" fitToWidth="1" horizontalDpi="300" orientation="portrait" pageOrder="downThenOver" paperSize="9" scale="100" useFirstPageNumber="false" usePrinterDefaults="false" verticalDpi="300"/>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otalTime>0</TotalTime>
  <Application>LibreOffice/4.1.3.2$Linux_X86_64 LibreOffice_project/410m0$Build-2</Applicat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2015-03-13T03:42:50Z</dcterms:created>
  <dc:creator>Mac</dc:creator>
  <cp:lastModifiedBy> </cp:lastModifiedBy>
  <cp:lastPrinted>2015-05-05T09:46:47Z</cp:lastPrinted>
  <dcterms:modified xsi:type="dcterms:W3CDTF">2015-05-05T11:30:23Z</dcterms:modified>
  <cp:revision>0</cp:revision>
</cp:coreProperties>
</file>