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94" i="1" l="1"/>
  <c r="G90" i="1"/>
  <c r="G89" i="1"/>
  <c r="G82" i="1"/>
  <c r="G73" i="1"/>
  <c r="G72" i="1"/>
  <c r="G62" i="1"/>
  <c r="G61" i="1"/>
  <c r="G60" i="1"/>
  <c r="G59" i="1"/>
  <c r="G49" i="1"/>
  <c r="G48" i="1"/>
  <c r="G38" i="1"/>
  <c r="G37" i="1"/>
  <c r="G36" i="1"/>
  <c r="G35" i="1"/>
  <c r="G23" i="1"/>
  <c r="G21" i="1"/>
  <c r="G20" i="1"/>
  <c r="G18" i="1"/>
  <c r="G16" i="1"/>
  <c r="G17" i="1"/>
  <c r="G19" i="1"/>
  <c r="G22" i="1"/>
  <c r="G25" i="1"/>
  <c r="G29" i="1"/>
  <c r="G30" i="1"/>
  <c r="G31" i="1"/>
  <c r="G32" i="1"/>
  <c r="G33" i="1"/>
  <c r="G34" i="1"/>
  <c r="G42" i="1"/>
  <c r="G43" i="1"/>
  <c r="G44" i="1"/>
  <c r="G45" i="1"/>
  <c r="G46" i="1"/>
  <c r="G47" i="1"/>
  <c r="G54" i="1"/>
  <c r="G55" i="1"/>
  <c r="G56" i="1"/>
  <c r="G57" i="1"/>
  <c r="G58" i="1"/>
  <c r="G66" i="1"/>
  <c r="G67" i="1"/>
  <c r="G68" i="1"/>
  <c r="G69" i="1"/>
  <c r="G70" i="1"/>
  <c r="G71" i="1"/>
  <c r="G78" i="1"/>
  <c r="G79" i="1"/>
  <c r="G80" i="1"/>
  <c r="G81" i="1"/>
  <c r="G83" i="1"/>
  <c r="G84" i="1"/>
  <c r="F90" i="1"/>
  <c r="F89" i="1"/>
  <c r="F85" i="1"/>
  <c r="F82" i="1"/>
  <c r="F74" i="1"/>
  <c r="F73" i="1"/>
  <c r="F72" i="1"/>
  <c r="F62" i="1"/>
  <c r="F61" i="1"/>
  <c r="F60" i="1"/>
  <c r="F59" i="1"/>
  <c r="F50" i="1"/>
  <c r="F49" i="1"/>
  <c r="F48" i="1"/>
  <c r="F38" i="1"/>
  <c r="F37" i="1"/>
  <c r="F36" i="1"/>
  <c r="F35" i="1"/>
  <c r="F21" i="1"/>
  <c r="F20" i="1"/>
  <c r="F18" i="1"/>
  <c r="F29" i="1"/>
  <c r="F30" i="1"/>
  <c r="F31" i="1"/>
  <c r="F32" i="1"/>
  <c r="F33" i="1"/>
  <c r="F34" i="1"/>
  <c r="F42" i="1"/>
  <c r="F43" i="1"/>
  <c r="F44" i="1"/>
  <c r="F45" i="1"/>
  <c r="F46" i="1"/>
  <c r="F47" i="1"/>
  <c r="F54" i="1"/>
  <c r="F55" i="1"/>
  <c r="F56" i="1"/>
  <c r="F57" i="1"/>
  <c r="F58" i="1"/>
  <c r="F66" i="1"/>
  <c r="F67" i="1"/>
  <c r="F68" i="1"/>
  <c r="F69" i="1"/>
  <c r="F70" i="1"/>
  <c r="F71" i="1"/>
  <c r="F78" i="1"/>
  <c r="F79" i="1"/>
  <c r="F80" i="1"/>
  <c r="F81" i="1"/>
  <c r="F83" i="1"/>
  <c r="F84" i="1"/>
  <c r="F23" i="1"/>
  <c r="F24" i="1"/>
  <c r="F16" i="1"/>
  <c r="F17" i="1"/>
  <c r="F19" i="1"/>
  <c r="F22" i="1"/>
  <c r="F25" i="1"/>
  <c r="E16" i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H23" i="1" s="1"/>
  <c r="E24" i="1"/>
  <c r="H24" i="1" s="1"/>
  <c r="E25" i="1"/>
  <c r="H25" i="1" s="1"/>
  <c r="E29" i="1"/>
  <c r="E30" i="1"/>
  <c r="H30" i="1" s="1"/>
  <c r="E31" i="1"/>
  <c r="H31" i="1" s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42" i="1"/>
  <c r="H42" i="1" s="1"/>
  <c r="E43" i="1"/>
  <c r="H43" i="1" s="1"/>
  <c r="E44" i="1"/>
  <c r="H44" i="1" s="1"/>
  <c r="E45" i="1"/>
  <c r="H45" i="1" s="1"/>
  <c r="E46" i="1"/>
  <c r="H46" i="1" s="1"/>
  <c r="E47" i="1"/>
  <c r="H47" i="1" s="1"/>
  <c r="E48" i="1"/>
  <c r="H48" i="1" s="1"/>
  <c r="E49" i="1"/>
  <c r="H49" i="1" s="1"/>
  <c r="E50" i="1"/>
  <c r="H50" i="1" s="1"/>
  <c r="E54" i="1"/>
  <c r="H54" i="1" s="1"/>
  <c r="E55" i="1"/>
  <c r="H55" i="1" s="1"/>
  <c r="E56" i="1"/>
  <c r="H56" i="1" s="1"/>
  <c r="E57" i="1"/>
  <c r="H57" i="1" s="1"/>
  <c r="E58" i="1"/>
  <c r="H58" i="1" s="1"/>
  <c r="E59" i="1"/>
  <c r="H59" i="1" s="1"/>
  <c r="E60" i="1"/>
  <c r="H60" i="1" s="1"/>
  <c r="E61" i="1"/>
  <c r="H61" i="1" s="1"/>
  <c r="E62" i="1"/>
  <c r="H62" i="1" s="1"/>
  <c r="E66" i="1"/>
  <c r="H66" i="1" s="1"/>
  <c r="E67" i="1"/>
  <c r="H67" i="1" s="1"/>
  <c r="E68" i="1"/>
  <c r="H68" i="1" s="1"/>
  <c r="E69" i="1"/>
  <c r="H69" i="1" s="1"/>
  <c r="E70" i="1"/>
  <c r="H70" i="1" s="1"/>
  <c r="E71" i="1"/>
  <c r="H71" i="1" s="1"/>
  <c r="E72" i="1"/>
  <c r="H72" i="1" s="1"/>
  <c r="E73" i="1"/>
  <c r="H73" i="1" s="1"/>
  <c r="E74" i="1"/>
  <c r="H74" i="1" s="1"/>
  <c r="E78" i="1"/>
  <c r="H78" i="1" s="1"/>
  <c r="E79" i="1"/>
  <c r="H79" i="1" s="1"/>
  <c r="E80" i="1"/>
  <c r="H80" i="1" s="1"/>
  <c r="E81" i="1"/>
  <c r="H81" i="1" s="1"/>
  <c r="E82" i="1"/>
  <c r="H82" i="1" s="1"/>
  <c r="E83" i="1"/>
  <c r="H83" i="1" s="1"/>
  <c r="E84" i="1"/>
  <c r="H84" i="1" s="1"/>
  <c r="E85" i="1"/>
  <c r="H85" i="1" s="1"/>
  <c r="E89" i="1"/>
  <c r="E90" i="1"/>
  <c r="H90" i="1" s="1"/>
  <c r="G12" i="1"/>
  <c r="G10" i="1"/>
  <c r="G9" i="1"/>
  <c r="G7" i="1"/>
  <c r="G5" i="1"/>
  <c r="G4" i="1"/>
  <c r="F6" i="1"/>
  <c r="G8" i="1"/>
  <c r="F12" i="1"/>
  <c r="F10" i="1"/>
  <c r="F7" i="1"/>
  <c r="F4" i="1"/>
  <c r="G11" i="1"/>
  <c r="G6" i="1"/>
  <c r="F11" i="1"/>
  <c r="F8" i="1"/>
  <c r="F9" i="1"/>
  <c r="F5" i="1"/>
  <c r="E4" i="1"/>
  <c r="E10" i="1"/>
  <c r="H10" i="1" s="1"/>
  <c r="E11" i="1"/>
  <c r="H11" i="1" s="1"/>
  <c r="E12" i="1"/>
  <c r="H12" i="1" s="1"/>
  <c r="E9" i="1"/>
  <c r="H9" i="1" s="1"/>
  <c r="E8" i="1"/>
  <c r="H8" i="1" s="1"/>
  <c r="E7" i="1"/>
  <c r="H7" i="1" s="1"/>
  <c r="E6" i="1"/>
  <c r="H6" i="1" s="1"/>
  <c r="E5" i="1"/>
  <c r="H5" i="1" s="1"/>
  <c r="E39" i="1" l="1"/>
  <c r="H39" i="1" s="1"/>
  <c r="E13" i="1"/>
  <c r="H13" i="1" s="1"/>
  <c r="E91" i="1"/>
  <c r="H91" i="1" s="1"/>
  <c r="E63" i="1"/>
  <c r="H63" i="1" s="1"/>
  <c r="E26" i="1"/>
  <c r="H26" i="1" s="1"/>
  <c r="H4" i="1"/>
  <c r="E86" i="1"/>
  <c r="H86" i="1" s="1"/>
  <c r="H89" i="1"/>
  <c r="E51" i="1"/>
  <c r="H29" i="1"/>
  <c r="E75" i="1"/>
  <c r="H75" i="1" s="1"/>
  <c r="H51" i="1" l="1"/>
</calcChain>
</file>

<file path=xl/sharedStrings.xml><?xml version="1.0" encoding="utf-8"?>
<sst xmlns="http://schemas.openxmlformats.org/spreadsheetml/2006/main" count="83" uniqueCount="79">
  <si>
    <t>Engineering Mathematics-1</t>
  </si>
  <si>
    <t>Engineering Chemistry</t>
  </si>
  <si>
    <t>Engineering Chemistry Laboratory</t>
  </si>
  <si>
    <t>Fundamental of Computer Programming &amp; IT</t>
  </si>
  <si>
    <t>Fundamental of Computer Programming &amp; IT Labortary</t>
  </si>
  <si>
    <t>Elements of Mechanical Engineering</t>
  </si>
  <si>
    <t>Engineering Drawing</t>
  </si>
  <si>
    <t>Engineering Computer Graphics Labatory</t>
  </si>
  <si>
    <t>Environment Science</t>
  </si>
  <si>
    <t>Semester 2</t>
  </si>
  <si>
    <t>Engineering Mathematics-2</t>
  </si>
  <si>
    <t>Basic Electrical and Electronics Engineering</t>
  </si>
  <si>
    <t xml:space="preserve"> Basic Electrical and Electronics Engineering Laboratory</t>
  </si>
  <si>
    <t>Communicagtive English</t>
  </si>
  <si>
    <t>Communicagtive English Laboratory</t>
  </si>
  <si>
    <t>Manufacturing Practice</t>
  </si>
  <si>
    <t>Engineering Physics</t>
  </si>
  <si>
    <t>Engineering Physics Laboratory</t>
  </si>
  <si>
    <t>General Fitness</t>
  </si>
  <si>
    <t>Human Values and Professional Ethics</t>
  </si>
  <si>
    <t>Sem 3</t>
  </si>
  <si>
    <t>Sem 2</t>
  </si>
  <si>
    <t>Sem 1</t>
  </si>
  <si>
    <t>Subject</t>
  </si>
  <si>
    <t>Ext.</t>
  </si>
  <si>
    <t>Int.</t>
  </si>
  <si>
    <t>Engineering Mathematics-3</t>
  </si>
  <si>
    <t>Fluid Mechanics-1</t>
  </si>
  <si>
    <t>Rock Mechanics &amp; Engineering</t>
  </si>
  <si>
    <t>Strength of Materials</t>
  </si>
  <si>
    <t>Surveying</t>
  </si>
  <si>
    <t>Building Materials and Construction</t>
  </si>
  <si>
    <t>Fluid Mechanics-1 Lab</t>
  </si>
  <si>
    <t>Strength of Materials Lab</t>
  </si>
  <si>
    <t>Surveying Lab</t>
  </si>
  <si>
    <t>Workshop Training</t>
  </si>
  <si>
    <t>Sem 4</t>
  </si>
  <si>
    <t>Geomatics Engineering</t>
  </si>
  <si>
    <t>Construction Machinery &amp; Works Management</t>
  </si>
  <si>
    <t>Design of Concrete Structures-1</t>
  </si>
  <si>
    <t>Fluid Mechanics-2</t>
  </si>
  <si>
    <t>Irrigation Engineering 1</t>
  </si>
  <si>
    <t>Structural Analysis-1</t>
  </si>
  <si>
    <t>Concrete Technology Lab</t>
  </si>
  <si>
    <t>Structural Analysis Lab</t>
  </si>
  <si>
    <t>Sem 5</t>
  </si>
  <si>
    <t>Design of Steel Structures-1</t>
  </si>
  <si>
    <t>Geotechnical Engineering</t>
  </si>
  <si>
    <t>Structural Analysis-2</t>
  </si>
  <si>
    <t>Transportation Engineering-1</t>
  </si>
  <si>
    <t>Environmental Engineering-1</t>
  </si>
  <si>
    <t>Transportation Engineering Lab</t>
  </si>
  <si>
    <t>Geotechnical Engineering Lab</t>
  </si>
  <si>
    <t>Computer Aided Structural Drawing-1</t>
  </si>
  <si>
    <t>Survey Camp of 04 weeks duration after 4 Semester</t>
  </si>
  <si>
    <t>Sem 6</t>
  </si>
  <si>
    <t>Design of Steel Structures-2</t>
  </si>
  <si>
    <t>Elements of Earthquake Engineering</t>
  </si>
  <si>
    <t>Foundation Engineering</t>
  </si>
  <si>
    <t>Numerical Methods in Civil Engg.</t>
  </si>
  <si>
    <t>Professional Practice</t>
  </si>
  <si>
    <t>Environment Engineering-2</t>
  </si>
  <si>
    <t>Environmental Engineering Lab</t>
  </si>
  <si>
    <t>Computer Aided Structural Drawing-2</t>
  </si>
  <si>
    <t>Sem 7</t>
  </si>
  <si>
    <t>Design of Concrete Structures-2</t>
  </si>
  <si>
    <t>Disaster Management</t>
  </si>
  <si>
    <t>Irrigation Engineering-2</t>
  </si>
  <si>
    <t>Transportation Engineering-2</t>
  </si>
  <si>
    <t>Project</t>
  </si>
  <si>
    <t>Ground Improvement Techn iques</t>
  </si>
  <si>
    <t>Hydrology and Dams</t>
  </si>
  <si>
    <t>Sem 8</t>
  </si>
  <si>
    <t>Industrial Oriented Project/ Industrial/ Institutional Training</t>
  </si>
  <si>
    <t>Software Training</t>
  </si>
  <si>
    <t>% Ext.</t>
  </si>
  <si>
    <t>% Int</t>
  </si>
  <si>
    <t>Total</t>
  </si>
  <si>
    <t>Total %age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</si>
</sst>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"/>
  <sheetViews>
    <sheetView tabSelected="1" topLeftCell="A77" zoomScale="115" zoomScaleNormal="115" workbookViewId="0">
      <selection activeCell="G95" sqref="G95"/>
    </sheetView>
  </sheetViews>
  <sheetFormatPr defaultRowHeight="15" x14ac:dyDescent="0.25"/>
  <cols>
    <col min="2" max="2" width="53.5703125" customWidth="1"/>
  </cols>
  <sheetData>
    <row r="2" spans="1:8" x14ac:dyDescent="0.25">
      <c r="B2" s="1" t="s">
        <v>23</v>
      </c>
      <c r="C2" s="1" t="s">
        <v>24</v>
      </c>
      <c r="D2" s="1" t="s">
        <v>25</v>
      </c>
      <c r="E2" s="1" t="s">
        <v>77</v>
      </c>
      <c r="F2" s="1" t="s">
        <v>75</v>
      </c>
      <c r="G2" s="1" t="s">
        <v>76</v>
      </c>
      <c r="H2" s="1" t="s">
        <v>77</v>
      </c>
    </row>
    <row r="3" spans="1:8" x14ac:dyDescent="0.25">
      <c r="B3" s="1"/>
    </row>
    <row r="4" spans="1:8" x14ac:dyDescent="0.25">
      <c r="A4" t="s">
        <v>22</v>
      </c>
      <c r="B4" t="s">
        <v>0</v>
      </c>
      <c r="C4">
        <v>41</v>
      </c>
      <c r="D4">
        <v>26</v>
      </c>
      <c r="E4">
        <f>C4+D4</f>
        <v>67</v>
      </c>
      <c r="F4">
        <f>ROUND(C4/60*100,2)</f>
        <v>68.33</v>
      </c>
      <c r="G4">
        <f>ROUND(D4/40*100,2)</f>
        <v>65</v>
      </c>
      <c r="H4">
        <f>E4/100*100</f>
        <v>67</v>
      </c>
    </row>
    <row r="5" spans="1:8" x14ac:dyDescent="0.25">
      <c r="B5" t="s">
        <v>1</v>
      </c>
      <c r="C5">
        <v>27</v>
      </c>
      <c r="D5">
        <v>29</v>
      </c>
      <c r="E5">
        <f>C5+D5</f>
        <v>56</v>
      </c>
      <c r="F5">
        <f>C5/60*100</f>
        <v>45</v>
      </c>
      <c r="G5">
        <f>ROUND(D5/40*100,2)</f>
        <v>72.5</v>
      </c>
      <c r="H5">
        <f t="shared" ref="H5:H68" si="0">E5/100*100</f>
        <v>56.000000000000007</v>
      </c>
    </row>
    <row r="6" spans="1:8" x14ac:dyDescent="0.25">
      <c r="B6" t="s">
        <v>2</v>
      </c>
      <c r="C6">
        <v>15</v>
      </c>
      <c r="D6">
        <v>24</v>
      </c>
      <c r="E6">
        <f>C6+D6</f>
        <v>39</v>
      </c>
      <c r="F6">
        <f>C6/20*100</f>
        <v>75</v>
      </c>
      <c r="G6">
        <f>D6/30*100</f>
        <v>80</v>
      </c>
      <c r="H6">
        <f>E6/50*100</f>
        <v>78</v>
      </c>
    </row>
    <row r="7" spans="1:8" x14ac:dyDescent="0.25">
      <c r="B7" t="s">
        <v>3</v>
      </c>
      <c r="C7">
        <v>29</v>
      </c>
      <c r="D7">
        <v>24</v>
      </c>
      <c r="E7">
        <f>C7+D7</f>
        <v>53</v>
      </c>
      <c r="F7">
        <f>ROUND(C7/60*100,2)</f>
        <v>48.33</v>
      </c>
      <c r="G7">
        <f>D7/40*100</f>
        <v>60</v>
      </c>
      <c r="H7">
        <f>E7/100*100</f>
        <v>53</v>
      </c>
    </row>
    <row r="8" spans="1:8" x14ac:dyDescent="0.25">
      <c r="B8" t="s">
        <v>4</v>
      </c>
      <c r="C8">
        <v>13</v>
      </c>
      <c r="D8">
        <v>23</v>
      </c>
      <c r="E8">
        <f>C8+D8</f>
        <v>36</v>
      </c>
      <c r="F8">
        <f>C8/20*100</f>
        <v>65</v>
      </c>
      <c r="G8">
        <f>ROUND(D8/30*100,2)</f>
        <v>76.67</v>
      </c>
      <c r="H8">
        <f>E8/50*100</f>
        <v>72</v>
      </c>
    </row>
    <row r="9" spans="1:8" x14ac:dyDescent="0.25">
      <c r="B9" t="s">
        <v>5</v>
      </c>
      <c r="C9">
        <v>27</v>
      </c>
      <c r="D9">
        <v>26</v>
      </c>
      <c r="E9">
        <f>C9+D9</f>
        <v>53</v>
      </c>
      <c r="F9">
        <f t="shared" ref="F9" si="1">C9/60*100</f>
        <v>45</v>
      </c>
      <c r="G9">
        <f>ROUND(D9/40*100,2)</f>
        <v>65</v>
      </c>
      <c r="H9">
        <f t="shared" si="0"/>
        <v>53</v>
      </c>
    </row>
    <row r="10" spans="1:8" x14ac:dyDescent="0.25">
      <c r="B10" t="s">
        <v>6</v>
      </c>
      <c r="C10">
        <v>34</v>
      </c>
      <c r="D10">
        <v>31</v>
      </c>
      <c r="E10">
        <f t="shared" ref="E10:E73" si="2">C10+D10</f>
        <v>65</v>
      </c>
      <c r="F10">
        <f>ROUND(C10/60*100,2)</f>
        <v>56.67</v>
      </c>
      <c r="G10">
        <f>ROUND(D10/40*100,2)</f>
        <v>77.5</v>
      </c>
      <c r="H10">
        <f t="shared" si="0"/>
        <v>65</v>
      </c>
    </row>
    <row r="11" spans="1:8" x14ac:dyDescent="0.25">
      <c r="B11" t="s">
        <v>7</v>
      </c>
      <c r="C11">
        <v>14</v>
      </c>
      <c r="D11">
        <v>24</v>
      </c>
      <c r="E11">
        <f t="shared" si="2"/>
        <v>38</v>
      </c>
      <c r="F11">
        <f>C11/20*100</f>
        <v>70</v>
      </c>
      <c r="G11">
        <f>D11/30*100</f>
        <v>80</v>
      </c>
      <c r="H11">
        <f>E11/50*100</f>
        <v>76</v>
      </c>
    </row>
    <row r="12" spans="1:8" x14ac:dyDescent="0.25">
      <c r="B12" t="s">
        <v>8</v>
      </c>
      <c r="C12">
        <v>43</v>
      </c>
      <c r="D12">
        <v>32</v>
      </c>
      <c r="E12">
        <f t="shared" si="2"/>
        <v>75</v>
      </c>
      <c r="F12">
        <f>ROUND(C12/60*100,2)</f>
        <v>71.67</v>
      </c>
      <c r="G12">
        <f>ROUND(D12/40*100,2)</f>
        <v>80</v>
      </c>
      <c r="H12">
        <f t="shared" si="0"/>
        <v>75</v>
      </c>
    </row>
    <row r="13" spans="1:8" x14ac:dyDescent="0.25">
      <c r="E13">
        <f>SUM(E4:E12)</f>
        <v>482</v>
      </c>
      <c r="H13">
        <f>ROUND(E13/750*100,2)</f>
        <v>64.27</v>
      </c>
    </row>
    <row r="15" spans="1:8" x14ac:dyDescent="0.25">
      <c r="A15" t="s">
        <v>21</v>
      </c>
      <c r="B15" t="s">
        <v>9</v>
      </c>
    </row>
    <row r="16" spans="1:8" x14ac:dyDescent="0.25">
      <c r="B16" t="s">
        <v>10</v>
      </c>
      <c r="C16">
        <v>24</v>
      </c>
      <c r="D16">
        <v>16</v>
      </c>
      <c r="E16">
        <f t="shared" si="2"/>
        <v>40</v>
      </c>
      <c r="F16">
        <f t="shared" ref="F16:F71" si="3">ROUND(C16/60*100,2)</f>
        <v>40</v>
      </c>
      <c r="G16">
        <f t="shared" ref="G16:G71" si="4">ROUND(D16/40*100,2)</f>
        <v>40</v>
      </c>
      <c r="H16">
        <f t="shared" si="0"/>
        <v>40</v>
      </c>
    </row>
    <row r="17" spans="1:8" x14ac:dyDescent="0.25">
      <c r="B17" t="s">
        <v>11</v>
      </c>
      <c r="C17">
        <v>30</v>
      </c>
      <c r="D17">
        <v>24</v>
      </c>
      <c r="E17">
        <f t="shared" si="2"/>
        <v>54</v>
      </c>
      <c r="F17">
        <f t="shared" si="3"/>
        <v>50</v>
      </c>
      <c r="G17">
        <f t="shared" si="4"/>
        <v>60</v>
      </c>
      <c r="H17">
        <f t="shared" si="0"/>
        <v>54</v>
      </c>
    </row>
    <row r="18" spans="1:8" x14ac:dyDescent="0.25">
      <c r="B18" t="s">
        <v>12</v>
      </c>
      <c r="C18">
        <v>8</v>
      </c>
      <c r="D18">
        <v>21</v>
      </c>
      <c r="E18">
        <f t="shared" si="2"/>
        <v>29</v>
      </c>
      <c r="F18">
        <f>ROUND(C18/20*100,2)</f>
        <v>40</v>
      </c>
      <c r="G18">
        <f>ROUND(D18/30*100,2)</f>
        <v>70</v>
      </c>
      <c r="H18">
        <f>E18/50*100</f>
        <v>57.999999999999993</v>
      </c>
    </row>
    <row r="19" spans="1:8" x14ac:dyDescent="0.25">
      <c r="B19" t="s">
        <v>13</v>
      </c>
      <c r="C19">
        <v>42</v>
      </c>
      <c r="D19">
        <v>26</v>
      </c>
      <c r="E19">
        <f t="shared" si="2"/>
        <v>68</v>
      </c>
      <c r="F19">
        <f t="shared" si="3"/>
        <v>70</v>
      </c>
      <c r="G19">
        <f t="shared" si="4"/>
        <v>65</v>
      </c>
      <c r="H19">
        <f t="shared" si="0"/>
        <v>68</v>
      </c>
    </row>
    <row r="20" spans="1:8" x14ac:dyDescent="0.25">
      <c r="B20" t="s">
        <v>14</v>
      </c>
      <c r="C20">
        <v>15</v>
      </c>
      <c r="D20">
        <v>27</v>
      </c>
      <c r="E20">
        <f t="shared" si="2"/>
        <v>42</v>
      </c>
      <c r="F20">
        <f>ROUND(C20/20*100,2)</f>
        <v>75</v>
      </c>
      <c r="G20">
        <f>ROUND(D20/30*100,2)</f>
        <v>90</v>
      </c>
      <c r="H20">
        <f t="shared" si="0"/>
        <v>42</v>
      </c>
    </row>
    <row r="21" spans="1:8" x14ac:dyDescent="0.25">
      <c r="B21" t="s">
        <v>15</v>
      </c>
      <c r="C21">
        <v>34</v>
      </c>
      <c r="D21">
        <v>55</v>
      </c>
      <c r="E21">
        <f t="shared" si="2"/>
        <v>89</v>
      </c>
      <c r="F21">
        <f>ROUND(C21/40*100,2)</f>
        <v>85</v>
      </c>
      <c r="G21">
        <f>ROUND(D21/60*100,2)</f>
        <v>91.67</v>
      </c>
      <c r="H21">
        <f t="shared" si="0"/>
        <v>89</v>
      </c>
    </row>
    <row r="22" spans="1:8" x14ac:dyDescent="0.25">
      <c r="B22" t="s">
        <v>16</v>
      </c>
      <c r="C22">
        <v>27</v>
      </c>
      <c r="D22">
        <v>18</v>
      </c>
      <c r="E22">
        <f t="shared" si="2"/>
        <v>45</v>
      </c>
      <c r="F22">
        <f t="shared" si="3"/>
        <v>45</v>
      </c>
      <c r="G22">
        <f t="shared" si="4"/>
        <v>45</v>
      </c>
      <c r="H22">
        <f t="shared" si="0"/>
        <v>45</v>
      </c>
    </row>
    <row r="23" spans="1:8" x14ac:dyDescent="0.25">
      <c r="B23" t="s">
        <v>17</v>
      </c>
      <c r="C23">
        <v>11</v>
      </c>
      <c r="D23">
        <v>24</v>
      </c>
      <c r="E23">
        <f t="shared" si="2"/>
        <v>35</v>
      </c>
      <c r="F23">
        <f>ROUND(C23/20*100,2)</f>
        <v>55</v>
      </c>
      <c r="G23">
        <f>ROUND(D23/30*100,2)</f>
        <v>80</v>
      </c>
      <c r="H23">
        <f>E23/50*100</f>
        <v>70</v>
      </c>
    </row>
    <row r="24" spans="1:8" x14ac:dyDescent="0.25">
      <c r="B24" t="s">
        <v>18</v>
      </c>
      <c r="C24">
        <v>70</v>
      </c>
      <c r="E24">
        <f t="shared" si="2"/>
        <v>70</v>
      </c>
      <c r="F24">
        <f>ROUND(C24/100*100,2)</f>
        <v>70</v>
      </c>
      <c r="H24">
        <f t="shared" si="0"/>
        <v>70</v>
      </c>
    </row>
    <row r="25" spans="1:8" x14ac:dyDescent="0.25">
      <c r="B25" t="s">
        <v>19</v>
      </c>
      <c r="C25">
        <v>25</v>
      </c>
      <c r="D25">
        <v>26</v>
      </c>
      <c r="E25">
        <f t="shared" si="2"/>
        <v>51</v>
      </c>
      <c r="F25">
        <f t="shared" si="3"/>
        <v>41.67</v>
      </c>
      <c r="G25">
        <f t="shared" si="4"/>
        <v>65</v>
      </c>
      <c r="H25">
        <f t="shared" si="0"/>
        <v>51</v>
      </c>
    </row>
    <row r="26" spans="1:8" x14ac:dyDescent="0.25">
      <c r="E26">
        <f>SUM(E16:E25)</f>
        <v>523</v>
      </c>
      <c r="H26">
        <f>ROUND(E26/850*100,2)</f>
        <v>61.53</v>
      </c>
    </row>
    <row r="28" spans="1:8" x14ac:dyDescent="0.25">
      <c r="A28" t="s">
        <v>20</v>
      </c>
    </row>
    <row r="29" spans="1:8" x14ac:dyDescent="0.25">
      <c r="B29" t="s">
        <v>26</v>
      </c>
      <c r="C29">
        <v>26</v>
      </c>
      <c r="D29">
        <v>19</v>
      </c>
      <c r="E29">
        <f t="shared" si="2"/>
        <v>45</v>
      </c>
      <c r="F29">
        <f t="shared" si="3"/>
        <v>43.33</v>
      </c>
      <c r="G29">
        <f t="shared" si="4"/>
        <v>47.5</v>
      </c>
      <c r="H29">
        <f t="shared" si="0"/>
        <v>45</v>
      </c>
    </row>
    <row r="30" spans="1:8" x14ac:dyDescent="0.25">
      <c r="B30" t="s">
        <v>27</v>
      </c>
      <c r="C30">
        <v>24</v>
      </c>
      <c r="D30">
        <v>16</v>
      </c>
      <c r="E30">
        <f t="shared" si="2"/>
        <v>40</v>
      </c>
      <c r="F30">
        <f t="shared" si="3"/>
        <v>40</v>
      </c>
      <c r="G30">
        <f t="shared" si="4"/>
        <v>40</v>
      </c>
      <c r="H30">
        <f t="shared" si="0"/>
        <v>40</v>
      </c>
    </row>
    <row r="31" spans="1:8" x14ac:dyDescent="0.25">
      <c r="B31" t="s">
        <v>28</v>
      </c>
      <c r="C31">
        <v>25</v>
      </c>
      <c r="D31">
        <v>24</v>
      </c>
      <c r="E31">
        <f t="shared" si="2"/>
        <v>49</v>
      </c>
      <c r="F31">
        <f t="shared" si="3"/>
        <v>41.67</v>
      </c>
      <c r="G31">
        <f t="shared" si="4"/>
        <v>60</v>
      </c>
      <c r="H31">
        <f t="shared" si="0"/>
        <v>49</v>
      </c>
    </row>
    <row r="32" spans="1:8" x14ac:dyDescent="0.25">
      <c r="B32" t="s">
        <v>29</v>
      </c>
      <c r="C32">
        <v>24</v>
      </c>
      <c r="D32">
        <v>18</v>
      </c>
      <c r="E32">
        <f t="shared" si="2"/>
        <v>42</v>
      </c>
      <c r="F32">
        <f t="shared" si="3"/>
        <v>40</v>
      </c>
      <c r="G32">
        <f t="shared" si="4"/>
        <v>45</v>
      </c>
      <c r="H32">
        <f t="shared" si="0"/>
        <v>42</v>
      </c>
    </row>
    <row r="33" spans="1:8" x14ac:dyDescent="0.25">
      <c r="B33" t="s">
        <v>30</v>
      </c>
      <c r="C33">
        <v>37</v>
      </c>
      <c r="D33">
        <v>21</v>
      </c>
      <c r="E33">
        <f t="shared" si="2"/>
        <v>58</v>
      </c>
      <c r="F33">
        <f t="shared" si="3"/>
        <v>61.67</v>
      </c>
      <c r="G33">
        <f t="shared" si="4"/>
        <v>52.5</v>
      </c>
      <c r="H33">
        <f t="shared" si="0"/>
        <v>57.999999999999993</v>
      </c>
    </row>
    <row r="34" spans="1:8" x14ac:dyDescent="0.25">
      <c r="B34" t="s">
        <v>31</v>
      </c>
      <c r="C34">
        <v>28</v>
      </c>
      <c r="D34">
        <v>20</v>
      </c>
      <c r="E34">
        <f t="shared" si="2"/>
        <v>48</v>
      </c>
      <c r="F34">
        <f t="shared" si="3"/>
        <v>46.67</v>
      </c>
      <c r="G34">
        <f t="shared" si="4"/>
        <v>50</v>
      </c>
      <c r="H34">
        <f t="shared" si="0"/>
        <v>48</v>
      </c>
    </row>
    <row r="35" spans="1:8" x14ac:dyDescent="0.25">
      <c r="B35" t="s">
        <v>32</v>
      </c>
      <c r="C35">
        <v>8</v>
      </c>
      <c r="D35">
        <v>20</v>
      </c>
      <c r="E35">
        <f t="shared" si="2"/>
        <v>28</v>
      </c>
      <c r="F35">
        <f>ROUND(C35/20*100,2)</f>
        <v>40</v>
      </c>
      <c r="G35">
        <f>ROUND(D35/30*100,2)</f>
        <v>66.67</v>
      </c>
      <c r="H35">
        <f>E35/50*100</f>
        <v>56.000000000000007</v>
      </c>
    </row>
    <row r="36" spans="1:8" x14ac:dyDescent="0.25">
      <c r="B36" t="s">
        <v>33</v>
      </c>
      <c r="C36">
        <v>9</v>
      </c>
      <c r="D36">
        <v>20</v>
      </c>
      <c r="E36">
        <f t="shared" si="2"/>
        <v>29</v>
      </c>
      <c r="F36">
        <f>ROUND(C36/20*100,2)</f>
        <v>45</v>
      </c>
      <c r="G36">
        <f>ROUND(D36/30*100,2)</f>
        <v>66.67</v>
      </c>
      <c r="H36">
        <f>E36/50*100</f>
        <v>57.999999999999993</v>
      </c>
    </row>
    <row r="37" spans="1:8" x14ac:dyDescent="0.25">
      <c r="B37" t="s">
        <v>34</v>
      </c>
      <c r="C37">
        <v>11</v>
      </c>
      <c r="D37">
        <v>22</v>
      </c>
      <c r="E37">
        <f t="shared" si="2"/>
        <v>33</v>
      </c>
      <c r="F37">
        <f>ROUND(C37/20*100,2)</f>
        <v>55</v>
      </c>
      <c r="G37">
        <f>ROUND(D37/30*100,2)</f>
        <v>73.33</v>
      </c>
      <c r="H37">
        <f>E37/50*100</f>
        <v>66</v>
      </c>
    </row>
    <row r="38" spans="1:8" x14ac:dyDescent="0.25">
      <c r="B38" t="s">
        <v>35</v>
      </c>
      <c r="C38">
        <v>18</v>
      </c>
      <c r="D38">
        <v>25</v>
      </c>
      <c r="E38">
        <f t="shared" si="2"/>
        <v>43</v>
      </c>
      <c r="F38">
        <f>ROUND(C38/20*100,2)</f>
        <v>90</v>
      </c>
      <c r="G38">
        <f>ROUND(D38/30*100,2)</f>
        <v>83.33</v>
      </c>
      <c r="H38">
        <f>E38/50*100</f>
        <v>86</v>
      </c>
    </row>
    <row r="39" spans="1:8" x14ac:dyDescent="0.25">
      <c r="E39">
        <f>SUM(E29:E38)</f>
        <v>415</v>
      </c>
      <c r="H39">
        <f>ROUND(E39/800*100,2)</f>
        <v>51.88</v>
      </c>
    </row>
    <row r="41" spans="1:8" x14ac:dyDescent="0.25">
      <c r="A41" t="s">
        <v>36</v>
      </c>
    </row>
    <row r="42" spans="1:8" x14ac:dyDescent="0.25">
      <c r="B42" t="s">
        <v>37</v>
      </c>
      <c r="C42">
        <v>27</v>
      </c>
      <c r="D42">
        <v>28</v>
      </c>
      <c r="E42">
        <f t="shared" si="2"/>
        <v>55</v>
      </c>
      <c r="F42">
        <f t="shared" si="3"/>
        <v>45</v>
      </c>
      <c r="G42">
        <f t="shared" si="4"/>
        <v>70</v>
      </c>
      <c r="H42">
        <f t="shared" si="0"/>
        <v>55.000000000000007</v>
      </c>
    </row>
    <row r="43" spans="1:8" x14ac:dyDescent="0.25">
      <c r="B43" t="s">
        <v>38</v>
      </c>
      <c r="C43">
        <v>35</v>
      </c>
      <c r="D43">
        <v>22</v>
      </c>
      <c r="E43">
        <f t="shared" si="2"/>
        <v>57</v>
      </c>
      <c r="F43">
        <f t="shared" si="3"/>
        <v>58.33</v>
      </c>
      <c r="G43">
        <f t="shared" si="4"/>
        <v>55</v>
      </c>
      <c r="H43">
        <f t="shared" si="0"/>
        <v>56.999999999999993</v>
      </c>
    </row>
    <row r="44" spans="1:8" x14ac:dyDescent="0.25">
      <c r="B44" t="s">
        <v>39</v>
      </c>
      <c r="C44">
        <v>24</v>
      </c>
      <c r="D44">
        <v>25</v>
      </c>
      <c r="E44">
        <f t="shared" si="2"/>
        <v>49</v>
      </c>
      <c r="F44">
        <f t="shared" si="3"/>
        <v>40</v>
      </c>
      <c r="G44">
        <f t="shared" si="4"/>
        <v>62.5</v>
      </c>
      <c r="H44">
        <f t="shared" si="0"/>
        <v>49</v>
      </c>
    </row>
    <row r="45" spans="1:8" x14ac:dyDescent="0.25">
      <c r="B45" t="s">
        <v>40</v>
      </c>
      <c r="C45">
        <v>24</v>
      </c>
      <c r="D45">
        <v>22</v>
      </c>
      <c r="E45">
        <f t="shared" si="2"/>
        <v>46</v>
      </c>
      <c r="F45">
        <f t="shared" si="3"/>
        <v>40</v>
      </c>
      <c r="G45">
        <f t="shared" si="4"/>
        <v>55</v>
      </c>
      <c r="H45">
        <f t="shared" si="0"/>
        <v>46</v>
      </c>
    </row>
    <row r="46" spans="1:8" x14ac:dyDescent="0.25">
      <c r="B46" t="s">
        <v>41</v>
      </c>
      <c r="C46">
        <v>32</v>
      </c>
      <c r="D46">
        <v>26</v>
      </c>
      <c r="E46">
        <f t="shared" si="2"/>
        <v>58</v>
      </c>
      <c r="F46">
        <f t="shared" si="3"/>
        <v>53.33</v>
      </c>
      <c r="G46">
        <f t="shared" si="4"/>
        <v>65</v>
      </c>
      <c r="H46">
        <f t="shared" si="0"/>
        <v>57.999999999999993</v>
      </c>
    </row>
    <row r="47" spans="1:8" x14ac:dyDescent="0.25">
      <c r="B47" t="s">
        <v>42</v>
      </c>
      <c r="C47">
        <v>28</v>
      </c>
      <c r="D47">
        <v>28</v>
      </c>
      <c r="E47">
        <f t="shared" si="2"/>
        <v>56</v>
      </c>
      <c r="F47">
        <f t="shared" si="3"/>
        <v>46.67</v>
      </c>
      <c r="G47">
        <f t="shared" si="4"/>
        <v>70</v>
      </c>
      <c r="H47">
        <f t="shared" si="0"/>
        <v>56.000000000000007</v>
      </c>
    </row>
    <row r="48" spans="1:8" x14ac:dyDescent="0.25">
      <c r="B48" t="s">
        <v>43</v>
      </c>
      <c r="C48">
        <v>15</v>
      </c>
      <c r="D48">
        <v>20</v>
      </c>
      <c r="E48">
        <f t="shared" si="2"/>
        <v>35</v>
      </c>
      <c r="F48">
        <f>ROUND(C48/20*100,2)</f>
        <v>75</v>
      </c>
      <c r="G48">
        <f>ROUND(D48/30*100,2)</f>
        <v>66.67</v>
      </c>
      <c r="H48">
        <f>E48/50*100</f>
        <v>70</v>
      </c>
    </row>
    <row r="49" spans="1:8" x14ac:dyDescent="0.25">
      <c r="B49" t="s">
        <v>44</v>
      </c>
      <c r="C49">
        <v>14</v>
      </c>
      <c r="D49">
        <v>23</v>
      </c>
      <c r="E49">
        <f t="shared" si="2"/>
        <v>37</v>
      </c>
      <c r="F49">
        <f>ROUND(C49/20*100,2)</f>
        <v>70</v>
      </c>
      <c r="G49">
        <f>ROUND(D49/30*100,2)</f>
        <v>76.67</v>
      </c>
      <c r="H49">
        <f>E49/50*100</f>
        <v>74</v>
      </c>
    </row>
    <row r="50" spans="1:8" x14ac:dyDescent="0.25">
      <c r="B50" t="s">
        <v>18</v>
      </c>
      <c r="C50">
        <v>75</v>
      </c>
      <c r="E50">
        <f t="shared" si="2"/>
        <v>75</v>
      </c>
      <c r="F50">
        <f>ROUND(C50/100*100,2)</f>
        <v>75</v>
      </c>
      <c r="H50">
        <f t="shared" si="0"/>
        <v>75</v>
      </c>
    </row>
    <row r="51" spans="1:8" x14ac:dyDescent="0.25">
      <c r="E51">
        <f>SUM(E42:E50)</f>
        <v>468</v>
      </c>
      <c r="H51">
        <f>ROUND(E51/800*100,2)</f>
        <v>58.5</v>
      </c>
    </row>
    <row r="53" spans="1:8" x14ac:dyDescent="0.25">
      <c r="A53" t="s">
        <v>45</v>
      </c>
    </row>
    <row r="54" spans="1:8" x14ac:dyDescent="0.25">
      <c r="B54" t="s">
        <v>46</v>
      </c>
      <c r="C54">
        <v>25</v>
      </c>
      <c r="D54">
        <v>25</v>
      </c>
      <c r="E54">
        <f t="shared" si="2"/>
        <v>50</v>
      </c>
      <c r="F54">
        <f t="shared" si="3"/>
        <v>41.67</v>
      </c>
      <c r="G54">
        <f t="shared" si="4"/>
        <v>62.5</v>
      </c>
      <c r="H54">
        <f t="shared" si="0"/>
        <v>50</v>
      </c>
    </row>
    <row r="55" spans="1:8" x14ac:dyDescent="0.25">
      <c r="B55" t="s">
        <v>47</v>
      </c>
      <c r="C55">
        <v>33</v>
      </c>
      <c r="D55">
        <v>25</v>
      </c>
      <c r="E55">
        <f t="shared" si="2"/>
        <v>58</v>
      </c>
      <c r="F55">
        <f t="shared" si="3"/>
        <v>55</v>
      </c>
      <c r="G55">
        <f t="shared" si="4"/>
        <v>62.5</v>
      </c>
      <c r="H55">
        <f t="shared" si="0"/>
        <v>57.999999999999993</v>
      </c>
    </row>
    <row r="56" spans="1:8" x14ac:dyDescent="0.25">
      <c r="B56" t="s">
        <v>48</v>
      </c>
      <c r="C56">
        <v>26</v>
      </c>
      <c r="D56">
        <v>19</v>
      </c>
      <c r="E56">
        <f t="shared" si="2"/>
        <v>45</v>
      </c>
      <c r="F56">
        <f t="shared" si="3"/>
        <v>43.33</v>
      </c>
      <c r="G56">
        <f t="shared" si="4"/>
        <v>47.5</v>
      </c>
      <c r="H56">
        <f t="shared" si="0"/>
        <v>45</v>
      </c>
    </row>
    <row r="57" spans="1:8" x14ac:dyDescent="0.25">
      <c r="B57" t="s">
        <v>49</v>
      </c>
      <c r="C57">
        <v>30</v>
      </c>
      <c r="D57">
        <v>28</v>
      </c>
      <c r="E57">
        <f t="shared" si="2"/>
        <v>58</v>
      </c>
      <c r="F57">
        <f t="shared" si="3"/>
        <v>50</v>
      </c>
      <c r="G57">
        <f t="shared" si="4"/>
        <v>70</v>
      </c>
      <c r="H57">
        <f t="shared" si="0"/>
        <v>57.999999999999993</v>
      </c>
    </row>
    <row r="58" spans="1:8" x14ac:dyDescent="0.25">
      <c r="B58" t="s">
        <v>50</v>
      </c>
      <c r="C58">
        <v>31</v>
      </c>
      <c r="D58">
        <v>27</v>
      </c>
      <c r="E58">
        <f t="shared" si="2"/>
        <v>58</v>
      </c>
      <c r="F58">
        <f t="shared" si="3"/>
        <v>51.67</v>
      </c>
      <c r="G58">
        <f t="shared" si="4"/>
        <v>67.5</v>
      </c>
      <c r="H58">
        <f t="shared" si="0"/>
        <v>57.999999999999993</v>
      </c>
    </row>
    <row r="59" spans="1:8" x14ac:dyDescent="0.25">
      <c r="B59" t="s">
        <v>51</v>
      </c>
      <c r="C59">
        <v>13</v>
      </c>
      <c r="D59">
        <v>20</v>
      </c>
      <c r="E59">
        <f t="shared" si="2"/>
        <v>33</v>
      </c>
      <c r="F59">
        <f>ROUND(C59/20*100,2)</f>
        <v>65</v>
      </c>
      <c r="G59">
        <f>ROUND(D59/30*100,2)</f>
        <v>66.67</v>
      </c>
      <c r="H59">
        <f>E59/50*100</f>
        <v>66</v>
      </c>
    </row>
    <row r="60" spans="1:8" x14ac:dyDescent="0.25">
      <c r="B60" t="s">
        <v>52</v>
      </c>
      <c r="C60">
        <v>10</v>
      </c>
      <c r="D60">
        <v>21</v>
      </c>
      <c r="E60">
        <f t="shared" si="2"/>
        <v>31</v>
      </c>
      <c r="F60">
        <f>ROUND(C60/20*100,2)</f>
        <v>50</v>
      </c>
      <c r="G60">
        <f>ROUND(D60/30*100,2)</f>
        <v>70</v>
      </c>
      <c r="H60">
        <f>E60/50*100</f>
        <v>62</v>
      </c>
    </row>
    <row r="61" spans="1:8" x14ac:dyDescent="0.25">
      <c r="B61" t="s">
        <v>53</v>
      </c>
      <c r="C61">
        <v>12</v>
      </c>
      <c r="D61">
        <v>23</v>
      </c>
      <c r="E61">
        <f t="shared" si="2"/>
        <v>35</v>
      </c>
      <c r="F61">
        <f>ROUND(C61/20*100,2)</f>
        <v>60</v>
      </c>
      <c r="G61">
        <f>ROUND(D61/30*100,2)</f>
        <v>76.67</v>
      </c>
      <c r="H61">
        <f>E61/50*100</f>
        <v>70</v>
      </c>
    </row>
    <row r="62" spans="1:8" x14ac:dyDescent="0.25">
      <c r="B62" t="s">
        <v>54</v>
      </c>
      <c r="C62">
        <v>34</v>
      </c>
      <c r="D62">
        <v>88</v>
      </c>
      <c r="E62">
        <f t="shared" si="2"/>
        <v>122</v>
      </c>
      <c r="F62">
        <f>ROUND(C62/50*100,2)</f>
        <v>68</v>
      </c>
      <c r="G62">
        <f>ROUND(D62/100*100,2)</f>
        <v>88</v>
      </c>
      <c r="H62">
        <f>ROUND(E62/150*100,2)</f>
        <v>81.33</v>
      </c>
    </row>
    <row r="63" spans="1:8" x14ac:dyDescent="0.25">
      <c r="E63">
        <f>SUM(E54:E62)</f>
        <v>490</v>
      </c>
      <c r="H63">
        <f>ROUND(E63/800*100,2)</f>
        <v>61.25</v>
      </c>
    </row>
    <row r="65" spans="1:8" x14ac:dyDescent="0.25">
      <c r="A65" t="s">
        <v>55</v>
      </c>
    </row>
    <row r="66" spans="1:8" x14ac:dyDescent="0.25">
      <c r="B66" t="s">
        <v>65</v>
      </c>
      <c r="C66">
        <v>32</v>
      </c>
      <c r="D66">
        <v>25</v>
      </c>
      <c r="E66">
        <f t="shared" si="2"/>
        <v>57</v>
      </c>
      <c r="F66">
        <f t="shared" si="3"/>
        <v>53.33</v>
      </c>
      <c r="G66">
        <f t="shared" si="4"/>
        <v>62.5</v>
      </c>
      <c r="H66">
        <f t="shared" si="0"/>
        <v>56.999999999999993</v>
      </c>
    </row>
    <row r="67" spans="1:8" x14ac:dyDescent="0.25">
      <c r="B67" t="s">
        <v>57</v>
      </c>
      <c r="C67">
        <v>24</v>
      </c>
      <c r="D67">
        <v>32</v>
      </c>
      <c r="E67">
        <f t="shared" si="2"/>
        <v>56</v>
      </c>
      <c r="F67">
        <f t="shared" si="3"/>
        <v>40</v>
      </c>
      <c r="G67">
        <f t="shared" si="4"/>
        <v>80</v>
      </c>
      <c r="H67">
        <f t="shared" si="0"/>
        <v>56.000000000000007</v>
      </c>
    </row>
    <row r="68" spans="1:8" x14ac:dyDescent="0.25">
      <c r="B68" t="s">
        <v>58</v>
      </c>
      <c r="C68">
        <v>27</v>
      </c>
      <c r="D68">
        <v>25</v>
      </c>
      <c r="E68">
        <f t="shared" si="2"/>
        <v>52</v>
      </c>
      <c r="F68">
        <f t="shared" si="3"/>
        <v>45</v>
      </c>
      <c r="G68">
        <f t="shared" si="4"/>
        <v>62.5</v>
      </c>
      <c r="H68">
        <f t="shared" si="0"/>
        <v>52</v>
      </c>
    </row>
    <row r="69" spans="1:8" x14ac:dyDescent="0.25">
      <c r="B69" t="s">
        <v>59</v>
      </c>
      <c r="C69">
        <v>42</v>
      </c>
      <c r="D69">
        <v>24</v>
      </c>
      <c r="E69">
        <f t="shared" si="2"/>
        <v>66</v>
      </c>
      <c r="F69">
        <f t="shared" si="3"/>
        <v>70</v>
      </c>
      <c r="G69">
        <f t="shared" si="4"/>
        <v>60</v>
      </c>
      <c r="H69">
        <f t="shared" ref="H69:H85" si="5">E69/100*100</f>
        <v>66</v>
      </c>
    </row>
    <row r="70" spans="1:8" x14ac:dyDescent="0.25">
      <c r="B70" t="s">
        <v>60</v>
      </c>
      <c r="C70">
        <v>35</v>
      </c>
      <c r="D70">
        <v>31</v>
      </c>
      <c r="E70">
        <f t="shared" si="2"/>
        <v>66</v>
      </c>
      <c r="F70">
        <f t="shared" si="3"/>
        <v>58.33</v>
      </c>
      <c r="G70">
        <f t="shared" si="4"/>
        <v>77.5</v>
      </c>
      <c r="H70">
        <f t="shared" si="5"/>
        <v>66</v>
      </c>
    </row>
    <row r="71" spans="1:8" x14ac:dyDescent="0.25">
      <c r="B71" t="s">
        <v>61</v>
      </c>
      <c r="C71">
        <v>31</v>
      </c>
      <c r="D71">
        <v>30</v>
      </c>
      <c r="E71">
        <f t="shared" si="2"/>
        <v>61</v>
      </c>
      <c r="F71">
        <f t="shared" si="3"/>
        <v>51.67</v>
      </c>
      <c r="G71">
        <f t="shared" si="4"/>
        <v>75</v>
      </c>
      <c r="H71">
        <f t="shared" si="5"/>
        <v>61</v>
      </c>
    </row>
    <row r="72" spans="1:8" x14ac:dyDescent="0.25">
      <c r="B72" t="s">
        <v>62</v>
      </c>
      <c r="C72">
        <v>17</v>
      </c>
      <c r="D72">
        <v>28</v>
      </c>
      <c r="E72">
        <f t="shared" si="2"/>
        <v>45</v>
      </c>
      <c r="F72">
        <f>ROUND(C72/20*100,2)</f>
        <v>85</v>
      </c>
      <c r="G72">
        <f>ROUND(D72/30*100,2)</f>
        <v>93.33</v>
      </c>
      <c r="H72">
        <f>E72/50*100</f>
        <v>90</v>
      </c>
    </row>
    <row r="73" spans="1:8" x14ac:dyDescent="0.25">
      <c r="B73" t="s">
        <v>63</v>
      </c>
      <c r="C73">
        <v>14</v>
      </c>
      <c r="D73">
        <v>24</v>
      </c>
      <c r="E73">
        <f t="shared" si="2"/>
        <v>38</v>
      </c>
      <c r="F73">
        <f>ROUND(C73/20*100,2)</f>
        <v>70</v>
      </c>
      <c r="G73">
        <f>ROUND(D73/30*100,2)</f>
        <v>80</v>
      </c>
      <c r="H73">
        <f>E73/50*100</f>
        <v>76</v>
      </c>
    </row>
    <row r="74" spans="1:8" x14ac:dyDescent="0.25">
      <c r="B74" t="s">
        <v>18</v>
      </c>
      <c r="C74">
        <v>78</v>
      </c>
      <c r="E74">
        <f t="shared" ref="E74:E90" si="6">C74+D74</f>
        <v>78</v>
      </c>
      <c r="F74">
        <f>ROUND(C74/100*100,2)</f>
        <v>78</v>
      </c>
      <c r="H74">
        <f t="shared" si="5"/>
        <v>78</v>
      </c>
    </row>
    <row r="75" spans="1:8" x14ac:dyDescent="0.25">
      <c r="E75">
        <f>SUM(E66:E74)</f>
        <v>519</v>
      </c>
      <c r="H75">
        <f>ROUND(E75/800*100,2)</f>
        <v>64.88</v>
      </c>
    </row>
    <row r="77" spans="1:8" x14ac:dyDescent="0.25">
      <c r="A77" t="s">
        <v>64</v>
      </c>
    </row>
    <row r="78" spans="1:8" x14ac:dyDescent="0.25">
      <c r="B78" t="s">
        <v>56</v>
      </c>
      <c r="C78">
        <v>24</v>
      </c>
      <c r="D78">
        <v>29</v>
      </c>
      <c r="E78">
        <f>C78+D78</f>
        <v>53</v>
      </c>
      <c r="F78">
        <f>ROUND(C78/60*100,2)</f>
        <v>40</v>
      </c>
      <c r="G78">
        <f>ROUND(D78/40*100,2)</f>
        <v>72.5</v>
      </c>
      <c r="H78">
        <f t="shared" si="5"/>
        <v>53</v>
      </c>
    </row>
    <row r="79" spans="1:8" x14ac:dyDescent="0.25">
      <c r="B79" t="s">
        <v>66</v>
      </c>
      <c r="C79">
        <v>38</v>
      </c>
      <c r="D79">
        <v>29</v>
      </c>
      <c r="E79">
        <f>C79+D79</f>
        <v>67</v>
      </c>
      <c r="F79">
        <f>ROUND(C79/60*100,2)</f>
        <v>63.33</v>
      </c>
      <c r="G79">
        <f>ROUND(D79/40*100,2)</f>
        <v>72.5</v>
      </c>
      <c r="H79">
        <f t="shared" si="5"/>
        <v>67</v>
      </c>
    </row>
    <row r="80" spans="1:8" x14ac:dyDescent="0.25">
      <c r="B80" t="s">
        <v>67</v>
      </c>
      <c r="C80">
        <v>26</v>
      </c>
      <c r="D80">
        <v>29</v>
      </c>
      <c r="E80">
        <f>C80+D80</f>
        <v>55</v>
      </c>
      <c r="F80">
        <f>ROUND(C80/60*100,2)</f>
        <v>43.33</v>
      </c>
      <c r="G80">
        <f>ROUND(D80/40*100,2)</f>
        <v>72.5</v>
      </c>
      <c r="H80">
        <f t="shared" si="5"/>
        <v>55.000000000000007</v>
      </c>
    </row>
    <row r="81" spans="1:8" x14ac:dyDescent="0.25">
      <c r="B81" t="s">
        <v>68</v>
      </c>
      <c r="C81">
        <v>32</v>
      </c>
      <c r="D81">
        <v>28</v>
      </c>
      <c r="E81">
        <f>C81+D81</f>
        <v>60</v>
      </c>
      <c r="F81">
        <f>ROUND(C81/60*100,2)</f>
        <v>53.33</v>
      </c>
      <c r="G81">
        <f>ROUND(D81/40*100,2)</f>
        <v>70</v>
      </c>
      <c r="H81">
        <f t="shared" si="5"/>
        <v>60</v>
      </c>
    </row>
    <row r="82" spans="1:8" x14ac:dyDescent="0.25">
      <c r="B82" t="s">
        <v>69</v>
      </c>
      <c r="C82">
        <v>42</v>
      </c>
      <c r="D82">
        <v>90</v>
      </c>
      <c r="E82">
        <f>C82+D82</f>
        <v>132</v>
      </c>
      <c r="F82">
        <f>ROUND(C82/50*100,2)</f>
        <v>84</v>
      </c>
      <c r="G82">
        <f>ROUND(D82/100*100,2)</f>
        <v>90</v>
      </c>
      <c r="H82">
        <f>E82/150*100</f>
        <v>88</v>
      </c>
    </row>
    <row r="83" spans="1:8" x14ac:dyDescent="0.25">
      <c r="B83" t="s">
        <v>70</v>
      </c>
      <c r="C83">
        <v>43</v>
      </c>
      <c r="D83">
        <v>28</v>
      </c>
      <c r="E83">
        <f>C83+D83</f>
        <v>71</v>
      </c>
      <c r="F83">
        <f>ROUND(C83/60*100,2)</f>
        <v>71.67</v>
      </c>
      <c r="G83">
        <f>ROUND(D83/40*100,2)</f>
        <v>70</v>
      </c>
      <c r="H83">
        <f t="shared" si="5"/>
        <v>71</v>
      </c>
    </row>
    <row r="84" spans="1:8" x14ac:dyDescent="0.25">
      <c r="B84" t="s">
        <v>71</v>
      </c>
      <c r="C84">
        <v>28</v>
      </c>
      <c r="D84">
        <v>30</v>
      </c>
      <c r="E84">
        <f>C84+D84</f>
        <v>58</v>
      </c>
      <c r="F84">
        <f>ROUND(C84/60*100,2)</f>
        <v>46.67</v>
      </c>
      <c r="G84">
        <f>ROUND(D84/40*100,2)</f>
        <v>75</v>
      </c>
      <c r="H84">
        <f t="shared" si="5"/>
        <v>57.999999999999993</v>
      </c>
    </row>
    <row r="85" spans="1:8" x14ac:dyDescent="0.25">
      <c r="B85" t="s">
        <v>18</v>
      </c>
      <c r="C85">
        <v>80</v>
      </c>
      <c r="E85">
        <f>C85+D85</f>
        <v>80</v>
      </c>
      <c r="F85">
        <f>ROUND(C85/100*100,2)</f>
        <v>80</v>
      </c>
      <c r="H85">
        <f t="shared" si="5"/>
        <v>80</v>
      </c>
    </row>
    <row r="86" spans="1:8" x14ac:dyDescent="0.25">
      <c r="E86">
        <f>SUM(E78:E85)</f>
        <v>576</v>
      </c>
      <c r="H86">
        <f>ROUND(E86/850*100,2)</f>
        <v>67.760000000000005</v>
      </c>
    </row>
    <row r="88" spans="1:8" x14ac:dyDescent="0.25">
      <c r="A88" t="s">
        <v>72</v>
      </c>
    </row>
    <row r="89" spans="1:8" x14ac:dyDescent="0.25">
      <c r="B89" t="s">
        <v>73</v>
      </c>
      <c r="C89">
        <v>176</v>
      </c>
      <c r="D89">
        <v>275</v>
      </c>
      <c r="E89">
        <f t="shared" si="6"/>
        <v>451</v>
      </c>
      <c r="F89">
        <f>ROUND(C89/200*100,2)</f>
        <v>88</v>
      </c>
      <c r="G89">
        <f>ROUND(D89/300*100,2)</f>
        <v>91.67</v>
      </c>
      <c r="H89">
        <f>E89/500*100</f>
        <v>90.2</v>
      </c>
    </row>
    <row r="90" spans="1:8" x14ac:dyDescent="0.25">
      <c r="B90" t="s">
        <v>74</v>
      </c>
      <c r="C90">
        <v>77</v>
      </c>
      <c r="D90">
        <v>131</v>
      </c>
      <c r="E90">
        <f t="shared" si="6"/>
        <v>208</v>
      </c>
      <c r="F90">
        <f>ROUND(C90/100*100,2)</f>
        <v>77</v>
      </c>
      <c r="G90">
        <f>ROUND(D90/150*100,2)</f>
        <v>87.33</v>
      </c>
      <c r="H90">
        <f>E90/250*100</f>
        <v>83.2</v>
      </c>
    </row>
    <row r="91" spans="1:8" x14ac:dyDescent="0.25">
      <c r="E91">
        <f>SUM(E89:E90)</f>
        <v>659</v>
      </c>
      <c r="H91">
        <f>ROUND(E91/750*100,2)</f>
        <v>87.87</v>
      </c>
    </row>
    <row r="94" spans="1:8" x14ac:dyDescent="0.25">
      <c r="E94" t="s">
        <v>78</v>
      </c>
      <c r="G94">
        <f>ROUND(SUM(H13,H26,H39,H51,H63,H75,H86,H91)/8,2)</f>
        <v>64.739999999999995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2015-10-09T10:56:00Z</dcterms:modified>
</cp:coreProperties>
</file>